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A3000600\Dossiers\AII\Canevas\PBS\"/>
    </mc:Choice>
  </mc:AlternateContent>
  <xr:revisionPtr revIDLastSave="0" documentId="13_ncr:1_{111070B1-37FE-4E9A-9014-D2D35FB05C5C}" xr6:coauthVersionLast="47" xr6:coauthVersionMax="47" xr10:uidLastSave="{00000000-0000-0000-0000-000000000000}"/>
  <workbookProtection workbookAlgorithmName="SHA-512" workbookHashValue="mV6PoSB5TmtZEUfx3L2yqx6osF4pNWCtSYZQ6USeaaRFwMiE1pk+LV8QuMKX44253TL4ldpxF+NDa4lt5Fh/RA==" workbookSaltValue="zcxr2dU1zvGGKf2KIjUVNA==" workbookSpinCount="100000" lockStructure="1"/>
  <bookViews>
    <workbookView xWindow="-104" yWindow="-104" windowWidth="22326" windowHeight="11947" xr2:uid="{7387B54B-34CA-4957-8D65-4D3600631EE8}"/>
  </bookViews>
  <sheets>
    <sheet name="Feuil1" sheetId="1" r:id="rId1"/>
    <sheet name="Feuil2" sheetId="2" state="hidden" r:id="rId2"/>
  </sheets>
  <definedNames>
    <definedName name="_xlnm._FilterDatabase" localSheetId="0" hidden="1">Feuil1!$A$2:$J$185</definedName>
    <definedName name="_xlnm._FilterDatabase" localSheetId="1" hidden="1">Feuil2!$A$1:$H$406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J24" i="1"/>
  <c r="H162" i="1" l="1"/>
  <c r="H156" i="1"/>
  <c r="H159" i="1"/>
  <c r="H155" i="1"/>
  <c r="H160" i="1"/>
  <c r="H158" i="1"/>
  <c r="H154" i="1"/>
  <c r="H153" i="1"/>
  <c r="H144" i="1"/>
  <c r="H149" i="1"/>
  <c r="H142" i="1"/>
  <c r="H129" i="1"/>
  <c r="H134" i="1"/>
  <c r="H125" i="1"/>
  <c r="H132" i="1"/>
  <c r="H109" i="1"/>
  <c r="H119" i="1"/>
  <c r="H100" i="1"/>
  <c r="H105" i="1"/>
  <c r="H103" i="1"/>
  <c r="H104" i="1"/>
  <c r="H102" i="1"/>
  <c r="H85" i="1"/>
  <c r="H11" i="1" l="1"/>
  <c r="H81" i="1"/>
  <c r="H55" i="1"/>
  <c r="H54" i="1"/>
  <c r="H15" i="1"/>
  <c r="H165" i="1" l="1"/>
  <c r="H150" i="1"/>
  <c r="H164" i="1"/>
  <c r="H133" i="1"/>
  <c r="H157" i="1"/>
  <c r="H152" i="1"/>
  <c r="H120" i="1"/>
  <c r="H145" i="1"/>
  <c r="H141" i="1"/>
  <c r="H138" i="1"/>
  <c r="H137" i="1"/>
  <c r="H131" i="1"/>
  <c r="H128" i="1"/>
  <c r="H124" i="1"/>
  <c r="H97" i="1"/>
  <c r="H65" i="1" l="1"/>
  <c r="J65" i="1" s="1"/>
  <c r="Q28" i="1"/>
  <c r="Q16" i="1" l="1"/>
  <c r="J155" i="1"/>
  <c r="J142" i="1"/>
  <c r="J85" i="1"/>
  <c r="I185" i="1"/>
  <c r="J111" i="1"/>
  <c r="J112" i="1"/>
  <c r="J113" i="1"/>
  <c r="J114" i="1"/>
  <c r="T15" i="1"/>
  <c r="T14" i="1" s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P47" i="1"/>
  <c r="J47" i="1"/>
  <c r="Q46" i="1"/>
  <c r="J46" i="1"/>
  <c r="Q45" i="1"/>
  <c r="J45" i="1"/>
  <c r="Q44" i="1"/>
  <c r="J44" i="1"/>
  <c r="Q43" i="1"/>
  <c r="J43" i="1"/>
  <c r="Q42" i="1"/>
  <c r="J42" i="1"/>
  <c r="Q41" i="1"/>
  <c r="J41" i="1"/>
  <c r="Q40" i="1"/>
  <c r="J40" i="1"/>
  <c r="Q39" i="1"/>
  <c r="J39" i="1"/>
  <c r="Q38" i="1"/>
  <c r="J38" i="1"/>
  <c r="Q37" i="1"/>
  <c r="J37" i="1"/>
  <c r="Q36" i="1"/>
  <c r="J36" i="1"/>
  <c r="Q35" i="1"/>
  <c r="J35" i="1"/>
  <c r="Q34" i="1"/>
  <c r="J34" i="1"/>
  <c r="Q33" i="1"/>
  <c r="J33" i="1"/>
  <c r="Q32" i="1"/>
  <c r="J32" i="1"/>
  <c r="Q31" i="1"/>
  <c r="J31" i="1"/>
  <c r="Q30" i="1"/>
  <c r="J30" i="1"/>
  <c r="Q29" i="1"/>
  <c r="J29" i="1"/>
  <c r="J28" i="1"/>
  <c r="Q27" i="1"/>
  <c r="J27" i="1"/>
  <c r="Q26" i="1"/>
  <c r="J26" i="1"/>
  <c r="Q25" i="1"/>
  <c r="J25" i="1"/>
  <c r="Q24" i="1"/>
  <c r="Q23" i="1"/>
  <c r="J23" i="1"/>
  <c r="Q22" i="1"/>
  <c r="J22" i="1"/>
  <c r="Q21" i="1"/>
  <c r="J21" i="1"/>
  <c r="Q20" i="1"/>
  <c r="J20" i="1"/>
  <c r="Q19" i="1"/>
  <c r="J19" i="1"/>
  <c r="Q18" i="1"/>
  <c r="J18" i="1"/>
  <c r="Q17" i="1"/>
  <c r="J17" i="1"/>
  <c r="J16" i="1"/>
  <c r="Q15" i="1"/>
  <c r="J15" i="1"/>
  <c r="Q14" i="1"/>
  <c r="J14" i="1"/>
  <c r="Q13" i="1"/>
  <c r="J13" i="1"/>
  <c r="Q12" i="1"/>
  <c r="J12" i="1"/>
  <c r="Q11" i="1"/>
  <c r="J11" i="1"/>
  <c r="Q10" i="1"/>
  <c r="J10" i="1"/>
  <c r="Q9" i="1"/>
  <c r="J9" i="1"/>
  <c r="Q8" i="1"/>
  <c r="J8" i="1"/>
  <c r="Q7" i="1"/>
  <c r="J7" i="1"/>
  <c r="Q6" i="1"/>
  <c r="J6" i="1"/>
  <c r="J185" i="1" l="1"/>
  <c r="T7" i="1" s="1"/>
  <c r="Q47" i="1"/>
  <c r="T8" i="1" s="1"/>
  <c r="T9" i="1" l="1"/>
  <c r="T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39992</author>
  </authors>
  <commentList>
    <comment ref="P6" authorId="0" shapeId="0" xr:uid="{3B114D9A-0637-4658-B8EA-57368A5A562D}">
      <text>
        <r>
          <rPr>
            <b/>
            <sz val="9"/>
            <color indexed="81"/>
            <rFont val="Tahoma"/>
            <family val="2"/>
          </rPr>
          <t xml:space="preserve"> = Nombre de ruches</t>
        </r>
      </text>
    </comment>
  </commentList>
</comments>
</file>

<file path=xl/sharedStrings.xml><?xml version="1.0" encoding="utf-8"?>
<sst xmlns="http://schemas.openxmlformats.org/spreadsheetml/2006/main" count="2939" uniqueCount="952">
  <si>
    <t xml:space="preserve">  Productions brutes standard  moyennes (EUR/ha) pour les productions végétales (Région wallonne)</t>
  </si>
  <si>
    <t>Productions brutes standard moyennes (EUR/tête de bétail) pour les productions animales (Région wallonne)</t>
  </si>
  <si>
    <t>Code Diversification</t>
  </si>
  <si>
    <t>Code DS</t>
  </si>
  <si>
    <t xml:space="preserve">Désignation des productions  </t>
  </si>
  <si>
    <t>Productions brutes standard</t>
  </si>
  <si>
    <t>Nombre d'hectares</t>
  </si>
  <si>
    <t>Productions végétales</t>
  </si>
  <si>
    <t xml:space="preserve">Désignation des productions                                                     </t>
  </si>
  <si>
    <t>Nombre d'animaux - Présence moyenne</t>
  </si>
  <si>
    <t>Productions animales</t>
  </si>
  <si>
    <t>culture hydroponique ou aquaponique</t>
  </si>
  <si>
    <t>D14B_B_1</t>
  </si>
  <si>
    <t>Abeilles (ruches)</t>
  </si>
  <si>
    <t>Production brute d'exploitation</t>
  </si>
  <si>
    <t>Epeautre d'hiver</t>
  </si>
  <si>
    <t>C110200</t>
  </si>
  <si>
    <t>Bovins mâles 00-05</t>
  </si>
  <si>
    <t>Bovins mâles et femelles de moins d'un an</t>
  </si>
  <si>
    <t>Sarrasin</t>
  </si>
  <si>
    <t>D08</t>
  </si>
  <si>
    <t>Bovins mâles 06-11</t>
  </si>
  <si>
    <t>Céréales + légumineuses*</t>
  </si>
  <si>
    <t>Bovins mâles 12-23</t>
  </si>
  <si>
    <t>Bovins mâles d'un à moins de deux ans</t>
  </si>
  <si>
    <t>TOTAL</t>
  </si>
  <si>
    <t>Tournesol</t>
  </si>
  <si>
    <t>C120600</t>
  </si>
  <si>
    <t>Bovins mâles &gt;=24</t>
  </si>
  <si>
    <t>Bovins mâles  de deux ans et plus</t>
  </si>
  <si>
    <t>Soja</t>
  </si>
  <si>
    <t>&lt;1ha</t>
  </si>
  <si>
    <t>D14A_B_2</t>
  </si>
  <si>
    <t>Bovins femelles 00-05</t>
  </si>
  <si>
    <t>Nombre de membres</t>
  </si>
  <si>
    <t>Lin oléagineux</t>
  </si>
  <si>
    <t>C120320</t>
  </si>
  <si>
    <t>Bovins femelles 06-11</t>
  </si>
  <si>
    <t>PBS par membre</t>
  </si>
  <si>
    <t>Autres</t>
  </si>
  <si>
    <t>Autres oléagineux*</t>
  </si>
  <si>
    <t>Génisses 12-23</t>
  </si>
  <si>
    <t>Bovins femelles d'un à moins de deux ans</t>
  </si>
  <si>
    <t>Cameline ou mélange Camelin/lentille</t>
  </si>
  <si>
    <t>C140000</t>
  </si>
  <si>
    <t>Génisses &gt;=24</t>
  </si>
  <si>
    <t>Bovins femelles de deux ans et plus</t>
  </si>
  <si>
    <t>Lupin doux</t>
  </si>
  <si>
    <t>Vaches laitières</t>
  </si>
  <si>
    <t>Vaches laitières (en production)</t>
  </si>
  <si>
    <t>Autres protéagineux*</t>
  </si>
  <si>
    <t>Vaches de réforme</t>
  </si>
  <si>
    <t>Autres vaches</t>
  </si>
  <si>
    <t>Luzerne lupuline</t>
  </si>
  <si>
    <t>D18B2_3</t>
  </si>
  <si>
    <t>Ovins et caprins de moins d'un an</t>
  </si>
  <si>
    <t>Lotier corniculé (Lotus corniculatis)</t>
  </si>
  <si>
    <t>Ovins et caprins de plus d'un an</t>
  </si>
  <si>
    <t>Sainfoin ( Onobrychis sativa)</t>
  </si>
  <si>
    <t>Porc à l'engrais</t>
  </si>
  <si>
    <t>Porcs à l'engrais de 50 kg et plus</t>
  </si>
  <si>
    <t>Fenugrec</t>
  </si>
  <si>
    <t>D18B2-3</t>
  </si>
  <si>
    <t>Porc à l'engrais sur litière biomaitrisée</t>
  </si>
  <si>
    <t>F</t>
  </si>
  <si>
    <t>Prairie temporaire (plus de 50 % graminées)</t>
  </si>
  <si>
    <t>C150600</t>
  </si>
  <si>
    <t>Porcelet de 0 à 4 semaines</t>
  </si>
  <si>
    <t>Porcelets de moins de 20 Kg</t>
  </si>
  <si>
    <t>Be</t>
  </si>
  <si>
    <t>Betterave fourragère</t>
  </si>
  <si>
    <t>C150100</t>
  </si>
  <si>
    <t>Porcelet de 4 à 10 semaines</t>
  </si>
  <si>
    <t>Trèfles</t>
  </si>
  <si>
    <t>Porc de reproduction (verrat + truie)</t>
  </si>
  <si>
    <t>Truies</t>
  </si>
  <si>
    <t>Luzerne</t>
  </si>
  <si>
    <t>Truie gestante avec porcelet &lt; 4s</t>
  </si>
  <si>
    <t>Autres mélanges (avec moins de 50 % de graminées) que ceux déjà listés*</t>
  </si>
  <si>
    <t>D18B</t>
  </si>
  <si>
    <t>Truie gestante avec porcelet &gt; 4s</t>
  </si>
  <si>
    <t>Autres couverts semés que ceux déjà listés *</t>
  </si>
  <si>
    <t xml:space="preserve"> /</t>
  </si>
  <si>
    <t>poule pondeuse ou reproductrice</t>
  </si>
  <si>
    <t>Poules pondeuses</t>
  </si>
  <si>
    <t>Betterave sucrière</t>
  </si>
  <si>
    <t>C120100</t>
  </si>
  <si>
    <t>poulette</t>
  </si>
  <si>
    <t>Poules et poulettes</t>
  </si>
  <si>
    <t>Cultures horticoles non-comestibles*</t>
  </si>
  <si>
    <t>D16_B_3</t>
  </si>
  <si>
    <t>poulet de chair</t>
  </si>
  <si>
    <t>Poulets de chair</t>
  </si>
  <si>
    <t>Ze</t>
  </si>
  <si>
    <t>Maïs ensilage</t>
  </si>
  <si>
    <t>C150300</t>
  </si>
  <si>
    <t>coq de reproduction</t>
  </si>
  <si>
    <t>Coqs pour la reproduction</t>
  </si>
  <si>
    <t>Maïs grain</t>
  </si>
  <si>
    <t>C110600</t>
  </si>
  <si>
    <t>canard</t>
  </si>
  <si>
    <t>Autres volailles</t>
  </si>
  <si>
    <t>Froment d’hiver</t>
  </si>
  <si>
    <t>C110110</t>
  </si>
  <si>
    <t>oie</t>
  </si>
  <si>
    <t>Froment de printemps</t>
  </si>
  <si>
    <t>C110120</t>
  </si>
  <si>
    <t>dinde ou dindon</t>
  </si>
  <si>
    <t>Dindes et dindons</t>
  </si>
  <si>
    <t>Orge d’hiver</t>
  </si>
  <si>
    <t>C110410</t>
  </si>
  <si>
    <t>pintade</t>
  </si>
  <si>
    <t>Ho-p</t>
  </si>
  <si>
    <t>Orge de printemps</t>
  </si>
  <si>
    <t>C110420</t>
  </si>
  <si>
    <t>Autruche et Emeu</t>
  </si>
  <si>
    <t>Orge de brasserie</t>
  </si>
  <si>
    <t>D04</t>
  </si>
  <si>
    <t>Caille</t>
  </si>
  <si>
    <t>Seigle d’hiver</t>
  </si>
  <si>
    <t>C110300</t>
  </si>
  <si>
    <t>autres volaille</t>
  </si>
  <si>
    <t>Seigle de printemps</t>
  </si>
  <si>
    <t>lapin mère</t>
  </si>
  <si>
    <t>Avoine d’hiver</t>
  </si>
  <si>
    <t>C110500</t>
  </si>
  <si>
    <t>lapin à l'engrais</t>
  </si>
  <si>
    <t>Avoine de printemps</t>
  </si>
  <si>
    <t>Cervidé</t>
  </si>
  <si>
    <t>Triticale d’hiver</t>
  </si>
  <si>
    <t>C110700</t>
  </si>
  <si>
    <t>pigeon</t>
  </si>
  <si>
    <t>Triticale de printemps</t>
  </si>
  <si>
    <t>faisan</t>
  </si>
  <si>
    <t>Epeautre de printemps</t>
  </si>
  <si>
    <t>Equin de moins de 200kg</t>
  </si>
  <si>
    <t>EQUIDÉS</t>
  </si>
  <si>
    <t>Petit épeautre</t>
  </si>
  <si>
    <t>Equin de 200kg à 600kg</t>
  </si>
  <si>
    <t>Sorgho</t>
  </si>
  <si>
    <t>Equin de plus de 600kg</t>
  </si>
  <si>
    <t>Quinoa</t>
  </si>
  <si>
    <t>Vaches viandeuses</t>
  </si>
  <si>
    <t>Millet</t>
  </si>
  <si>
    <t>Vaches Mixtes</t>
  </si>
  <si>
    <t xml:space="preserve">Mélange de céréales d'hiver ( plus de 50%) et de  légumineuses (plus de 20%)  </t>
  </si>
  <si>
    <t xml:space="preserve">Mélange de céréales de printemps ( plus de 50%) et de  légumineuses (plus de 20%)  </t>
  </si>
  <si>
    <t xml:space="preserve">Mélange de céréales d'hiver uniquement  </t>
  </si>
  <si>
    <t xml:space="preserve">Mélange de céréales de printemps uniquement  </t>
  </si>
  <si>
    <t>Mélange froment ou épeautre ( plus de 50%) et de  pois ou féverole (plus de 20%), commercialisé à l'état sec</t>
  </si>
  <si>
    <t>Pi-h</t>
  </si>
  <si>
    <t>Pois protéagineux d’hiver</t>
  </si>
  <si>
    <t>Pi-p</t>
  </si>
  <si>
    <t>Pois protéagineux de printemps</t>
  </si>
  <si>
    <t>Fèves et Féveroles d’hiver</t>
  </si>
  <si>
    <t>Fèves et Féveroles de printemps</t>
  </si>
  <si>
    <t>Mélange d'hiver de légumineuses prépondérantes  (plus de 50%) et de céréales ou autres espèces</t>
  </si>
  <si>
    <t>Mélange de printemps de légumineuses prépondérantes  (plus de 50%) et  de céréales ou autres espèces</t>
  </si>
  <si>
    <t>Mélange légumineuses fourragères  avec céréales ou autre espèces</t>
  </si>
  <si>
    <t>Autres surfaces pâturées (taux de couverture &lt;= 50%), hors rotation depuis 5 ans****</t>
  </si>
  <si>
    <t>Autres surfaces pâturées (taux de couverture &lt;= 50%), avec contrat d’aide complémentaire environnemental, hors rotation depuis 5 ans****</t>
  </si>
  <si>
    <t>Prairie permanente (taux de couverture &gt; 90%), hors rotation depuis 5 ans****</t>
  </si>
  <si>
    <t>C300000</t>
  </si>
  <si>
    <t>Prairie avec moins de 90 % couvert herbacé (pratiques locales établies)</t>
  </si>
  <si>
    <t>Prairie permanente (taux de couverture &gt; 90%),avec contrat d’aide complémentaire environnemental, hors rotation depuis 5 ans****</t>
  </si>
  <si>
    <t>Prairie à vocation à devenir permanente pour les parcelles en MAEC  et  N2000</t>
  </si>
  <si>
    <t>Prairie permanente (50%&lt;taux de couverture &lt;= 90%), hors rotation depuis 5 ans****</t>
  </si>
  <si>
    <t>Prairie permanente (50%&lt;taux de couverture &lt;= 90%), avec contrat d’aide complémentaire environnemental, hors rotation depuis 5 ans****</t>
  </si>
  <si>
    <t>Da</t>
  </si>
  <si>
    <t>Carottes fourragères</t>
  </si>
  <si>
    <t>Autres fourrages*</t>
  </si>
  <si>
    <t>Brarap-p</t>
  </si>
  <si>
    <t>Navets fourragers</t>
  </si>
  <si>
    <t>C171080</t>
  </si>
  <si>
    <t>Vesce</t>
  </si>
  <si>
    <t>Silphie</t>
  </si>
  <si>
    <t>Tournière enherbée MAEC MB5</t>
  </si>
  <si>
    <t>C190300</t>
  </si>
  <si>
    <t>Bande bordure de champ SIE</t>
  </si>
  <si>
    <t>J</t>
  </si>
  <si>
    <t>Bande/parcelle aménagée MAEC -  MC7, MC8</t>
  </si>
  <si>
    <t>c150600</t>
  </si>
  <si>
    <t>Parcours BIO (volailles ou porcs)</t>
  </si>
  <si>
    <t>Jachère herbacée</t>
  </si>
  <si>
    <t>C190200</t>
  </si>
  <si>
    <t>Jachère non herbacée ( jachère faune, sol nu)</t>
  </si>
  <si>
    <t>Jachère mellifère</t>
  </si>
  <si>
    <t>Multiplication de semences en mode de production biologique*</t>
  </si>
  <si>
    <t>c121000</t>
  </si>
  <si>
    <t xml:space="preserve">Cerfeuil </t>
  </si>
  <si>
    <t>C171152</t>
  </si>
  <si>
    <t>Cerfeuil industrie</t>
  </si>
  <si>
    <t>C171151</t>
  </si>
  <si>
    <t>Ca</t>
  </si>
  <si>
    <t>Chanvre non textile (culture soumise à autorisation préalable au semis)</t>
  </si>
  <si>
    <t>D340</t>
  </si>
  <si>
    <t>Terres retirées de la production</t>
  </si>
  <si>
    <t>Couvert à finalité environnementale rémunéré par des tiers privés (éolienne,…)</t>
  </si>
  <si>
    <t>Angélique</t>
  </si>
  <si>
    <t>C421500</t>
  </si>
  <si>
    <t>&lt; 5 ha</t>
  </si>
  <si>
    <t>plantes aromatiques</t>
  </si>
  <si>
    <t>C120900</t>
  </si>
  <si>
    <t>Cultures forestières à rotation courte (taillis à très courte rotation)</t>
  </si>
  <si>
    <t>Miscanthus</t>
  </si>
  <si>
    <t>Cultures permanentes sous serre*</t>
  </si>
  <si>
    <t>G07</t>
  </si>
  <si>
    <t>Soltub</t>
  </si>
  <si>
    <t>Pomme de terre (non hâtives)</t>
  </si>
  <si>
    <t>C130000</t>
  </si>
  <si>
    <t>Pomme de terre (plants)</t>
  </si>
  <si>
    <t>Pomme de terre féculière</t>
  </si>
  <si>
    <t>Pomme de terre hâtives</t>
  </si>
  <si>
    <t>Pomme de terre (primeur, arrachage avant le 20 juin)</t>
  </si>
  <si>
    <t>Lin textile</t>
  </si>
  <si>
    <t>C120310</t>
  </si>
  <si>
    <t>Chanvre textile (culture soumise à autorisation préalable au semis)</t>
  </si>
  <si>
    <t>Wintervlas (vezel)</t>
  </si>
  <si>
    <t xml:space="preserve">Pois récoltés à l’état frais, pois de conserverie </t>
  </si>
  <si>
    <t>C171012</t>
  </si>
  <si>
    <t>C171011</t>
  </si>
  <si>
    <t>pois chiche</t>
  </si>
  <si>
    <t>lentille</t>
  </si>
  <si>
    <t>Autres légumes plein air</t>
  </si>
  <si>
    <t>Autre LF cult plein champ</t>
  </si>
  <si>
    <t>Cultures maraîchères sous serres ou sous protection fixe</t>
  </si>
  <si>
    <t>C429900</t>
  </si>
  <si>
    <t>Plantes aromatiques</t>
  </si>
  <si>
    <t>Autres plantes ornementales de plein air*</t>
  </si>
  <si>
    <t>C439900</t>
  </si>
  <si>
    <t>Autres fleurs et plantes ornementales</t>
  </si>
  <si>
    <t>Plantes médicinales</t>
  </si>
  <si>
    <t>Autres plantes ornementales sous serre</t>
  </si>
  <si>
    <t>Pet</t>
  </si>
  <si>
    <t xml:space="preserve">Persil </t>
  </si>
  <si>
    <t>C171220</t>
  </si>
  <si>
    <t>Persil à grosse racine</t>
  </si>
  <si>
    <t>Sapins de Noël / Résineux</t>
  </si>
  <si>
    <t>Légume  légumineuse</t>
  </si>
  <si>
    <t>Maraichage diversifié</t>
  </si>
  <si>
    <t>Colza d’hiver</t>
  </si>
  <si>
    <t>C120400</t>
  </si>
  <si>
    <t>Navette d’hiver (graines)</t>
  </si>
  <si>
    <t>C120500</t>
  </si>
  <si>
    <t>Colza de printemps</t>
  </si>
  <si>
    <t>Navette de printemps (graines)</t>
  </si>
  <si>
    <t>Ortie</t>
  </si>
  <si>
    <t>Autres légumes frais en culture de plein champ</t>
  </si>
  <si>
    <t>Carotte</t>
  </si>
  <si>
    <t>C171032</t>
  </si>
  <si>
    <t>Carottes pour l'industrie</t>
  </si>
  <si>
    <t>C171031</t>
  </si>
  <si>
    <t>Asperges (transformation industrielle)</t>
  </si>
  <si>
    <t>C171240</t>
  </si>
  <si>
    <t>Fr</t>
  </si>
  <si>
    <t>Cultures fruitières annuelles- Fraises sous serres</t>
  </si>
  <si>
    <t>C450500</t>
  </si>
  <si>
    <t>Rhubarbe ( transformation industrielle)</t>
  </si>
  <si>
    <t>C171200</t>
  </si>
  <si>
    <t>Apium graveolens</t>
  </si>
  <si>
    <t xml:space="preserve">Céleri vert </t>
  </si>
  <si>
    <t>C421200</t>
  </si>
  <si>
    <t>Céleris verts</t>
  </si>
  <si>
    <t>C171130</t>
  </si>
  <si>
    <t>Ci</t>
  </si>
  <si>
    <t>Endives de Bruxelles (pour la racine) (transformation industrielle)</t>
  </si>
  <si>
    <t>Noisetier</t>
  </si>
  <si>
    <t>Noyer</t>
  </si>
  <si>
    <t xml:space="preserve">Haricots </t>
  </si>
  <si>
    <t>C171022</t>
  </si>
  <si>
    <t>C171021</t>
  </si>
  <si>
    <t xml:space="preserve">Courges butternut </t>
  </si>
  <si>
    <t>Asperges (consommation au frais)</t>
  </si>
  <si>
    <t>Braole</t>
  </si>
  <si>
    <t xml:space="preserve">Choux de Bruxelles </t>
  </si>
  <si>
    <t>C171262</t>
  </si>
  <si>
    <t>chou bxl indust.</t>
  </si>
  <si>
    <t>C171261</t>
  </si>
  <si>
    <t>All</t>
  </si>
  <si>
    <t xml:space="preserve">Echalotes </t>
  </si>
  <si>
    <t>C171050</t>
  </si>
  <si>
    <t>Oignons (non hâtifs)</t>
  </si>
  <si>
    <t>C171042</t>
  </si>
  <si>
    <t>oignon indust.</t>
  </si>
  <si>
    <t>C171041</t>
  </si>
  <si>
    <t>Endives (chicons)</t>
  </si>
  <si>
    <t>Cultures fruitières annuelles - Fraises</t>
  </si>
  <si>
    <t>C172110</t>
  </si>
  <si>
    <t>Rhubarbe ( consommation au frais)</t>
  </si>
  <si>
    <t xml:space="preserve">Laitues pommées </t>
  </si>
  <si>
    <t>C420600</t>
  </si>
  <si>
    <t>Laitues pommées</t>
  </si>
  <si>
    <t>C171160</t>
  </si>
  <si>
    <t xml:space="preserve">Epinards </t>
  </si>
  <si>
    <t>C171142</t>
  </si>
  <si>
    <t>épinards indust.</t>
  </si>
  <si>
    <t>C171141</t>
  </si>
  <si>
    <t>Pépinières de plants fruitiers ou de plantes ornementales</t>
  </si>
  <si>
    <t>C210300</t>
  </si>
  <si>
    <t>Autres cultures de légumes sous serre</t>
  </si>
  <si>
    <t>D15_B_3</t>
  </si>
  <si>
    <t xml:space="preserve">Chou-fleur </t>
  </si>
  <si>
    <t>C171272</t>
  </si>
  <si>
    <t>Cons industrie</t>
  </si>
  <si>
    <t>C171271</t>
  </si>
  <si>
    <t>Chou frisé</t>
  </si>
  <si>
    <t xml:space="preserve">Brocolis </t>
  </si>
  <si>
    <t>C171282</t>
  </si>
  <si>
    <t>Chou chinois</t>
  </si>
  <si>
    <t xml:space="preserve">Choux rouge </t>
  </si>
  <si>
    <t>C171292</t>
  </si>
  <si>
    <t>Chou rouge cons indust.</t>
  </si>
  <si>
    <t>C171291</t>
  </si>
  <si>
    <t>Chou-rave</t>
  </si>
  <si>
    <t>C171070</t>
  </si>
  <si>
    <t>Navette</t>
  </si>
  <si>
    <t xml:space="preserve">Scorsonère </t>
  </si>
  <si>
    <t>C171091</t>
  </si>
  <si>
    <t xml:space="preserve">Fenouil ( de Florence) </t>
  </si>
  <si>
    <t>Fenouil</t>
  </si>
  <si>
    <t>C171210</t>
  </si>
  <si>
    <t xml:space="preserve">Carotte ( non hâtive) </t>
  </si>
  <si>
    <t>Champignons</t>
  </si>
  <si>
    <t>O030000</t>
  </si>
  <si>
    <t>x</t>
  </si>
  <si>
    <t>Scaroles (consommation au frais)</t>
  </si>
  <si>
    <t>C171182</t>
  </si>
  <si>
    <t>Scarole industrie</t>
  </si>
  <si>
    <t>C171181</t>
  </si>
  <si>
    <t xml:space="preserve">Poireau </t>
  </si>
  <si>
    <t>C171250</t>
  </si>
  <si>
    <t xml:space="preserve">Céleri à côtes </t>
  </si>
  <si>
    <t xml:space="preserve">Chou blanc </t>
  </si>
  <si>
    <t>C171302</t>
  </si>
  <si>
    <t>chou blanc indust.</t>
  </si>
  <si>
    <t>C171301</t>
  </si>
  <si>
    <t>Courgettes ( consommation au frais)</t>
  </si>
  <si>
    <t>C420400</t>
  </si>
  <si>
    <t>C171320</t>
  </si>
  <si>
    <t xml:space="preserve">Céleri-rave </t>
  </si>
  <si>
    <t>C171062</t>
  </si>
  <si>
    <t>Céleris raves pour l'industrie</t>
  </si>
  <si>
    <t>C171061</t>
  </si>
  <si>
    <t xml:space="preserve">Chou de Milan </t>
  </si>
  <si>
    <t>Choux – légumes (consommation au frais)</t>
  </si>
  <si>
    <t>Céleri-branche</t>
  </si>
  <si>
    <t>Tomates</t>
  </si>
  <si>
    <t>C420100</t>
  </si>
  <si>
    <t>Concombre</t>
  </si>
  <si>
    <t>C420300</t>
  </si>
  <si>
    <t>Pépinières de plants forestiers</t>
  </si>
  <si>
    <t>C210200</t>
  </si>
  <si>
    <t>Oignons (hâtifs)</t>
  </si>
  <si>
    <t xml:space="preserve">Carotte ( hâtive) </t>
  </si>
  <si>
    <t>&lt; 5 ha??</t>
  </si>
  <si>
    <t>Plantes vivaces ornementales de plein air</t>
  </si>
  <si>
    <t>C210130</t>
  </si>
  <si>
    <t>Fleurs et plantes ornementales sous serre</t>
  </si>
  <si>
    <t>D17</t>
  </si>
  <si>
    <t>cultures fruitières pluriannuelles (pommes) - basses tiges</t>
  </si>
  <si>
    <t>C220000</t>
  </si>
  <si>
    <t>cultures fruitières pluriannuelles (poires) - basses tiges</t>
  </si>
  <si>
    <t>cultures fruitières pluriannuelles (prunes) - basses tiges</t>
  </si>
  <si>
    <t>C230000</t>
  </si>
  <si>
    <t>Vignes</t>
  </si>
  <si>
    <t>G06</t>
  </si>
  <si>
    <t>Cultures fruitières annuelles - Framboises</t>
  </si>
  <si>
    <t>Plants de fraisiers de plein air</t>
  </si>
  <si>
    <t>C172120</t>
  </si>
  <si>
    <t>Cultures fruitières pluriannuelles (pommes) -hautes tiges</t>
  </si>
  <si>
    <t xml:space="preserve"> Cultures fruitières pluriannuelles (poires) - hautes tiges</t>
  </si>
  <si>
    <t>Cultures fruitières pluriannuelles (prunes) - hautes tiges</t>
  </si>
  <si>
    <r>
      <t xml:space="preserve">Cultures fruitière pluriannuelles-basses tiges </t>
    </r>
    <r>
      <rPr>
        <sz val="9"/>
        <rFont val="Calibri"/>
        <family val="2"/>
        <scheme val="minor"/>
      </rPr>
      <t>( plus de 250 arbres/ha)</t>
    </r>
    <r>
      <rPr>
        <sz val="9"/>
        <color rgb="FF231F20"/>
        <rFont val="Calibri"/>
        <family val="2"/>
        <scheme val="minor"/>
      </rPr>
      <t>*</t>
    </r>
  </si>
  <si>
    <r>
      <t xml:space="preserve">Cultures fruitière pluriannuelles-hautes tiges </t>
    </r>
    <r>
      <rPr>
        <sz val="9"/>
        <rFont val="Calibri"/>
        <family val="2"/>
        <scheme val="minor"/>
      </rPr>
      <t>( de 50 à 250 arbres/ha)</t>
    </r>
    <r>
      <rPr>
        <sz val="9"/>
        <color rgb="FF231F20"/>
        <rFont val="Calibri"/>
        <family val="2"/>
        <scheme val="minor"/>
      </rPr>
      <t>*</t>
    </r>
  </si>
  <si>
    <t>Chicorée à inuline</t>
  </si>
  <si>
    <t>D35</t>
  </si>
  <si>
    <t>Chicorée à café</t>
  </si>
  <si>
    <t>C120200</t>
  </si>
  <si>
    <t>Tabac</t>
  </si>
  <si>
    <t>C120700</t>
  </si>
  <si>
    <t>Houblon</t>
  </si>
  <si>
    <t>C120800</t>
  </si>
  <si>
    <t>9513 et 8513</t>
  </si>
  <si>
    <t>9514 et 8514</t>
  </si>
  <si>
    <t>9538 et 8538</t>
  </si>
  <si>
    <t>9563 et 8563</t>
  </si>
  <si>
    <t>An</t>
  </si>
  <si>
    <t>Ant</t>
  </si>
  <si>
    <t>Ur</t>
  </si>
  <si>
    <t>Av-h</t>
  </si>
  <si>
    <t>Av-p</t>
  </si>
  <si>
    <t>Branap-h</t>
  </si>
  <si>
    <t>Ch</t>
  </si>
  <si>
    <t>Cicer</t>
  </si>
  <si>
    <t>Culture perma</t>
  </si>
  <si>
    <t>Foe</t>
  </si>
  <si>
    <t>Lens</t>
  </si>
  <si>
    <t>Lac</t>
  </si>
  <si>
    <t>Lu</t>
  </si>
  <si>
    <t>Me</t>
  </si>
  <si>
    <t>Lo</t>
  </si>
  <si>
    <t>Ni</t>
  </si>
  <si>
    <t>Ono</t>
  </si>
  <si>
    <t>Pan</t>
  </si>
  <si>
    <t>Ph</t>
  </si>
  <si>
    <t>PP</t>
  </si>
  <si>
    <t>Sco</t>
  </si>
  <si>
    <t>Se-h</t>
  </si>
  <si>
    <t>Se-p</t>
  </si>
  <si>
    <t>Silp</t>
  </si>
  <si>
    <t>So</t>
  </si>
  <si>
    <t>Sollyc</t>
  </si>
  <si>
    <t>Spi</t>
  </si>
  <si>
    <t>Tr-h</t>
  </si>
  <si>
    <t>Tr-p</t>
  </si>
  <si>
    <t>Tri-h</t>
  </si>
  <si>
    <t>TR-SPP</t>
  </si>
  <si>
    <t>Vi-h</t>
  </si>
  <si>
    <t>Vi-p</t>
  </si>
  <si>
    <t>Fa</t>
  </si>
  <si>
    <t>He</t>
  </si>
  <si>
    <t>Gl</t>
  </si>
  <si>
    <t>Camel</t>
  </si>
  <si>
    <t>Trig</t>
  </si>
  <si>
    <t>Trif</t>
  </si>
  <si>
    <t>Ho -h</t>
  </si>
  <si>
    <t>Cucmos</t>
  </si>
  <si>
    <t>Cucpep</t>
  </si>
  <si>
    <t>Cucsat</t>
  </si>
  <si>
    <t>Tri-p</t>
  </si>
  <si>
    <t>Branap-p</t>
  </si>
  <si>
    <t>Cultures fruitières pluriannuelles (cerises) -hautes tiges</t>
  </si>
  <si>
    <t>Cultures fruitières pluriannuelles (cerises) - basses tiges</t>
  </si>
  <si>
    <t>Li-p</t>
  </si>
  <si>
    <t>Li-h</t>
  </si>
  <si>
    <t>Brarap-h</t>
  </si>
  <si>
    <t>Tr-P</t>
  </si>
  <si>
    <t>Tr-SP</t>
  </si>
  <si>
    <t>Critère diversification</t>
  </si>
  <si>
    <t>Autres-oléa</t>
  </si>
  <si>
    <t>MEL-autres</t>
  </si>
  <si>
    <t>Autres-horti</t>
  </si>
  <si>
    <t>MEL-CerealeH</t>
  </si>
  <si>
    <t>MEL-CerealeP</t>
  </si>
  <si>
    <t>MEL-Cereale</t>
  </si>
  <si>
    <t>MEL-LegH</t>
  </si>
  <si>
    <t>MEL-LegP</t>
  </si>
  <si>
    <t>Autres-semence</t>
  </si>
  <si>
    <t>Autres-leg</t>
  </si>
  <si>
    <t>Autres-aromed</t>
  </si>
  <si>
    <t>Mélange de céréales d'hiver ( plus de 50%) et de  légumineuses (plus de 20%) récolté à l’état vert du 1/6 au 14/6</t>
  </si>
  <si>
    <t>Mélange de céréales d'hiver ( plus de 50%) et de  légumineuses (plus de 20%) : 3B- Cultures en mélange_15 juin OK</t>
  </si>
  <si>
    <t>Mélange de céréales de printemps ( plus de 50%) et de  légumineuses (plus de 20%)  récolté à l’état vert du 1/6 au 14/6</t>
  </si>
  <si>
    <t>Mélange de céréales de printemps ( plus de 50%) et de  légumineuses (plus de 20%)</t>
  </si>
  <si>
    <t>MEL-hiver</t>
  </si>
  <si>
    <t>MEL-printemps</t>
  </si>
  <si>
    <t>code</t>
  </si>
  <si>
    <t>Culture</t>
  </si>
  <si>
    <t>Groupe 1 - exemption</t>
  </si>
  <si>
    <t>Groupe 2 - exemption</t>
  </si>
  <si>
    <t>Groupe 3 - exemption</t>
  </si>
  <si>
    <t>SIE</t>
  </si>
  <si>
    <t>code VG</t>
  </si>
  <si>
    <t>code RW</t>
  </si>
  <si>
    <t>Avoine</t>
  </si>
  <si>
    <t>surface agricole</t>
  </si>
  <si>
    <t>Terres arables</t>
  </si>
  <si>
    <t>DIV_HAVER</t>
  </si>
  <si>
    <t>Avoine d'hiver</t>
  </si>
  <si>
    <t>DIV_HAVER_WINTER</t>
  </si>
  <si>
    <t>DIV_SPELT_winter</t>
  </si>
  <si>
    <t>TR-SP</t>
  </si>
  <si>
    <t>DIV_SPELT</t>
  </si>
  <si>
    <t>DIV_TARWE_WINTER</t>
  </si>
  <si>
    <t xml:space="preserve">DIV_TARWE </t>
  </si>
  <si>
    <t>DIV_MAIS</t>
  </si>
  <si>
    <t xml:space="preserve">Maïs grain </t>
  </si>
  <si>
    <t xml:space="preserve">Céréales mélange + légumineuses </t>
  </si>
  <si>
    <t>DIV_ANDERE_SUBSID_GEWASSEN_AKKERBOUW</t>
  </si>
  <si>
    <t>MEL</t>
  </si>
  <si>
    <t xml:space="preserve">Orge d’hiver </t>
  </si>
  <si>
    <t>DIV_GERST_WINTER</t>
  </si>
  <si>
    <t xml:space="preserve">Orge de printemps </t>
  </si>
  <si>
    <t>DIV_GERST</t>
  </si>
  <si>
    <t xml:space="preserve">Orge de brasserie </t>
  </si>
  <si>
    <t>DIV_BOEKWEIT</t>
  </si>
  <si>
    <t>DIV_ROGGE_WINTER</t>
  </si>
  <si>
    <t>DIV_ROGGE</t>
  </si>
  <si>
    <t>Triticale d'hiver</t>
  </si>
  <si>
    <t>DIV_TRITICALE_WINTER</t>
  </si>
  <si>
    <t>DIV_TRITICALE</t>
  </si>
  <si>
    <t>DIV_SORGHUM</t>
  </si>
  <si>
    <t>DIV_QUINOA</t>
  </si>
  <si>
    <t>Cultures fruitières annuelles - Fraises de pleine air</t>
  </si>
  <si>
    <t>DIV_AARDBEIEN</t>
  </si>
  <si>
    <t>cultures permanentes</t>
  </si>
  <si>
    <t>culture permanente</t>
  </si>
  <si>
    <t>Cultures fruitière pluriannuelles-hautes tiges</t>
  </si>
  <si>
    <t>prairies permanentes</t>
  </si>
  <si>
    <t>prairie permanente</t>
  </si>
  <si>
    <t>Cultures fruitière pluriannuelles-basses tiges</t>
  </si>
  <si>
    <t>Cultures horticoles non-comestibles</t>
  </si>
  <si>
    <t>autres légumes de plein air</t>
  </si>
  <si>
    <t>DIV_ANDERE_SUBSID_GEWASSEN_GROENTEN</t>
  </si>
  <si>
    <t>endives (chicons)</t>
  </si>
  <si>
    <t>DIV_CICHOREIACHTIGEN</t>
  </si>
  <si>
    <t>légume légumineuse</t>
  </si>
  <si>
    <t>légumineuse</t>
  </si>
  <si>
    <t>Choux - légumes /  Céleri vert (consommation au frais)</t>
  </si>
  <si>
    <t>DIV_SELDERACHTIGEN</t>
  </si>
  <si>
    <t>Pois récoltés à l'état frais, pois de conserverie</t>
  </si>
  <si>
    <t>DIV_ERWTEN</t>
  </si>
  <si>
    <t>Haricots de conserverie</t>
  </si>
  <si>
    <t>DIV_BONEN</t>
  </si>
  <si>
    <t>Pépinières de plants forestiers - Boomkweek - bos- en haagplanten</t>
  </si>
  <si>
    <t>DIV_KOOLZAAD_WINTER</t>
  </si>
  <si>
    <t>DIV_RAAPACHTIGEN_WINTER</t>
  </si>
  <si>
    <t>DIV_KOOLZAAD</t>
  </si>
  <si>
    <t>DIV_RAAPACHTIGEN</t>
  </si>
  <si>
    <t>DIV_VLAS</t>
  </si>
  <si>
    <t>culture fixatrice d'azote</t>
  </si>
  <si>
    <t>DIV_SOJABONEN</t>
  </si>
  <si>
    <t>DIV_ZONNEBLOEM</t>
  </si>
  <si>
    <t xml:space="preserve">Autres oléagineux </t>
  </si>
  <si>
    <t>DIV_HENNEP</t>
  </si>
  <si>
    <t>Lin textile de printemps</t>
  </si>
  <si>
    <t>DIV_AARDAPPELEN</t>
  </si>
  <si>
    <t>Pomme de terre (arrachage avant le 1er août)</t>
  </si>
  <si>
    <t>DIV_BIETEN</t>
  </si>
  <si>
    <t>DIV_LUZERNE</t>
  </si>
  <si>
    <t>Prairie permanente (taux de couverture &gt; 90%), hors rotation depuis 5 ans</t>
  </si>
  <si>
    <t>DIV_GRASSEN</t>
  </si>
  <si>
    <t>Prairie permanente (taux de couverture &gt; 90%), avec contrat d'aide complémentaire environnemental,hors rotation depuis 5 ans</t>
  </si>
  <si>
    <t>Prairie permanente (50%&lt;taux de couverture &lt;= 90%), hors rotation depuis 5 ans</t>
  </si>
  <si>
    <t>Prairie permanente (50%&lt;taux de couverture &lt;= 90%), avec contrat d'aide complémentaire environnemental, hors rotation depuis 5 ans</t>
  </si>
  <si>
    <t>Prairie permanente (taux de couverture &lt;= 50%), hors rotation depuis 5 ans</t>
  </si>
  <si>
    <t>Prairie permanente (taux de couverture &lt;= 50%), avec contrat d'aide complémentaire environnemental, hors rotation depuis 5 ans</t>
  </si>
  <si>
    <t>Prairie temporaire ( plus de 50 % graminées)</t>
  </si>
  <si>
    <t>herbe ou plante fourragère herbacée</t>
  </si>
  <si>
    <t xml:space="preserve">Prairie à vocation à devenir permanente </t>
  </si>
  <si>
    <t>DIV_KLAVER</t>
  </si>
  <si>
    <t>Parcours bio (volaille et porc)</t>
  </si>
  <si>
    <t>DIV_WORTEL</t>
  </si>
  <si>
    <t>Autres fourrages</t>
  </si>
  <si>
    <t>Fèves et Féveroles d'hiver</t>
  </si>
  <si>
    <t>DIV_WIKKEN</t>
  </si>
  <si>
    <t>DIV_LUPINEN</t>
  </si>
  <si>
    <t>Mélange protéagineux (culture principale) + céréales</t>
  </si>
  <si>
    <t>DIV_MENGSEL</t>
  </si>
  <si>
    <t>Pi</t>
  </si>
  <si>
    <t>Pois protéagineux</t>
  </si>
  <si>
    <t xml:space="preserve"> ?</t>
  </si>
  <si>
    <t xml:space="preserve">Pois protéagineux de printemps </t>
  </si>
  <si>
    <t>Mélange d'hiver de légumineuses prépondérantes  (plus de 50%) et de céréales ou de graminées</t>
  </si>
  <si>
    <t>Mélange de printemps de légumineuses prépondérantes  (plus de 50%) et  de céréales ou ou de graminées</t>
  </si>
  <si>
    <t xml:space="preserve">Luzerne lupuline </t>
  </si>
  <si>
    <t>lotier corniculé (Lotus corniculatis)</t>
  </si>
  <si>
    <t>Sainfoin (Onobrychis sativa)</t>
  </si>
  <si>
    <t xml:space="preserve">? </t>
  </si>
  <si>
    <t xml:space="preserve">Autres protéagineux </t>
  </si>
  <si>
    <t>DIV_ENGELWORTEL</t>
  </si>
  <si>
    <t>Couvert naturel/spontané</t>
  </si>
  <si>
    <t>jachère</t>
  </si>
  <si>
    <t>Jachère SIE</t>
  </si>
  <si>
    <t>DIV_BRAAK</t>
  </si>
  <si>
    <t xml:space="preserve">Couvert favorisant la faune </t>
  </si>
  <si>
    <t>taillis à courte rotation</t>
  </si>
  <si>
    <t>Multiplication de semences en mode de production biologique</t>
  </si>
  <si>
    <t xml:space="preserve">Ortie </t>
  </si>
  <si>
    <t>DIV_TABAK</t>
  </si>
  <si>
    <t xml:space="preserve">Terres retirées de la production </t>
  </si>
  <si>
    <t>Couvert à finalité environnementale rénuméré par des tiers privés (éolienne,…)</t>
  </si>
  <si>
    <t>Tournière enherbée</t>
  </si>
  <si>
    <t>Bande aménagée MAE - MC8</t>
  </si>
  <si>
    <t>Bande le long d'une forêt</t>
  </si>
  <si>
    <t>Bande bordure de champ</t>
  </si>
  <si>
    <t>bande tampon</t>
  </si>
  <si>
    <t>Boisement de terre agricole (art 31 du R.(CE) 1257/1999) - dérogation</t>
  </si>
  <si>
    <t>Agroforesterie</t>
  </si>
  <si>
    <t>Hectare d'agroforesterie</t>
  </si>
  <si>
    <t>Sapins de Noël/ Résineux</t>
  </si>
  <si>
    <t>Surface non agricole</t>
  </si>
  <si>
    <t>Artichaut (transformation industrielle)</t>
  </si>
  <si>
    <t>DIV_ARTISJOKKEN</t>
  </si>
  <si>
    <t>Cyn</t>
  </si>
  <si>
    <t>Artichaut (consommation au frais)</t>
  </si>
  <si>
    <t>Aubergines (transformation industrielle)</t>
  </si>
  <si>
    <t>DIV_AUBERGINES</t>
  </si>
  <si>
    <t xml:space="preserve">Solmel </t>
  </si>
  <si>
    <t>Aubergines (consommation au frais)</t>
  </si>
  <si>
    <t>Basilic (transformation industrielle)</t>
  </si>
  <si>
    <t>DIV_BASILICUM</t>
  </si>
  <si>
    <t>Oci</t>
  </si>
  <si>
    <t>Basilic (consommation au frais)</t>
  </si>
  <si>
    <t>Bégonias tubéreux</t>
  </si>
  <si>
    <t>DIV_BEGONIA</t>
  </si>
  <si>
    <t>Beg</t>
  </si>
  <si>
    <t>Betterave rouge (transformation industrielle)</t>
  </si>
  <si>
    <t>Betterave rouge (consommation au frais)</t>
  </si>
  <si>
    <t>Haricots nains (p. ex. haricots rouges) (transformation industrielle)</t>
  </si>
  <si>
    <t>Haricots nains (p. ex. haricots rouges) (consommation au frais)</t>
  </si>
  <si>
    <t>Haricots verts (transformation industrielle)</t>
  </si>
  <si>
    <t>Terre en jachère à activité minimale avec EAG</t>
  </si>
  <si>
    <t>Terre en jachère à activité minimale sans EAG</t>
  </si>
  <si>
    <t>Chrysanthèmes Potchrysanten</t>
  </si>
  <si>
    <t>DIV_CHRYSANTEN</t>
  </si>
  <si>
    <t>Chr</t>
  </si>
  <si>
    <t>Scaroles (transformation industrielle)</t>
  </si>
  <si>
    <t>Endives de Bruxelles (pour la racine) (consommation au frais)</t>
  </si>
  <si>
    <t>Endives de Bruxelles (pour les endives) (transformation industrielle)</t>
  </si>
  <si>
    <t>Courgettes (transformation industrielle)</t>
  </si>
  <si>
    <t>DIV_COURGETTES_EN_POMPOENEN</t>
  </si>
  <si>
    <t>Courgettes (consommation au frais)</t>
  </si>
  <si>
    <t>Potirons (transformation industrielle)</t>
  </si>
  <si>
    <t>Potirons (consommation au frais)</t>
  </si>
  <si>
    <t>Angélique (transformation industrielle)</t>
  </si>
  <si>
    <t>Pois (autres que récoltés secs) (transformation industrielle)</t>
  </si>
  <si>
    <t>Phacélie</t>
  </si>
  <si>
    <t>DIV_FACELIA</t>
  </si>
  <si>
    <t>Pha</t>
  </si>
  <si>
    <t>Moutarde blanche</t>
  </si>
  <si>
    <t>DIV_GELE_MOSTERD</t>
  </si>
  <si>
    <t>Sinalb</t>
  </si>
  <si>
    <t>Mélange graminées/trèfle</t>
  </si>
  <si>
    <t>Mélange graminées/luzerne</t>
  </si>
  <si>
    <t>Festulolium</t>
  </si>
  <si>
    <t>Prairies</t>
  </si>
  <si>
    <t>Plaques de gazon</t>
  </si>
  <si>
    <t>Mélange de graminées et de légumineuses (autre que le mélange graminées/trèfle)</t>
  </si>
  <si>
    <t>Pâturages naturels sans activité minimale</t>
  </si>
  <si>
    <t>Prairie avec arbres à hautes tiges récoltables (&gt;100 arbres/ha)</t>
  </si>
  <si>
    <t>Cerfeuil (transformation industrielle)</t>
  </si>
  <si>
    <t>DIV_KERVEL</t>
  </si>
  <si>
    <t>Cerfeuil (consommation au frais)</t>
  </si>
  <si>
    <t>Trèfle annuel</t>
  </si>
  <si>
    <t>Trèfle pérenne</t>
  </si>
  <si>
    <t>Trèfle violet</t>
  </si>
  <si>
    <t>Bourrache</t>
  </si>
  <si>
    <t>DIV_KOMKOMMERKRUID</t>
  </si>
  <si>
    <t>Bor</t>
  </si>
  <si>
    <t>Concombre (transformation industrielle)</t>
  </si>
  <si>
    <t>DIV_KOMKOMMERS</t>
  </si>
  <si>
    <t>Concombre (consommation au frais)</t>
  </si>
  <si>
    <t>Chou-fleur (transformation industrielle)</t>
  </si>
  <si>
    <t>DIV_KOOLACHTIGEN</t>
  </si>
  <si>
    <t>Chou-fleur (consommation au choix)</t>
  </si>
  <si>
    <t>Chou frisé (transformation industrielle)</t>
  </si>
  <si>
    <t>Chou frisé (consommation au choix)</t>
  </si>
  <si>
    <t>Brocoli (transformation industrielle)</t>
  </si>
  <si>
    <t>Brocoli (consommation au frais)</t>
  </si>
  <si>
    <t>Choux-rave (transformation industrielle)</t>
  </si>
  <si>
    <t>Choux-rave (consommation au frais)</t>
  </si>
  <si>
    <t>Choux rouge (transformation industrielle)</t>
  </si>
  <si>
    <t>Choux rouge (consommation au frais)</t>
  </si>
  <si>
    <t>Chou de Milan (transformation industrielle)</t>
  </si>
  <si>
    <t>Chou de Milan (consommation au frais)</t>
  </si>
  <si>
    <t>Chou de Bruxelles (transformation industrielle)</t>
  </si>
  <si>
    <t>Chou de Bruxelles (consommation au frais)</t>
  </si>
  <si>
    <t>Chou fourrager (colza fourrager)</t>
  </si>
  <si>
    <t>Chou blanc (transformation industrielle)</t>
  </si>
  <si>
    <t>Chou blanc (consommation au frais)</t>
  </si>
  <si>
    <t>Chou-navet (transformation industrielle)</t>
  </si>
  <si>
    <t>DIV_KOOLRAAPACHTIGEN</t>
  </si>
  <si>
    <t>BrarapCh</t>
  </si>
  <si>
    <t>Chou-navet (consommation au frais)</t>
  </si>
  <si>
    <t>Oignons (non-hâtifs) (transformation industrielle)</t>
  </si>
  <si>
    <t>DIV_LOOKACHTIGEN</t>
  </si>
  <si>
    <t>Oignons (non-hâtifs) (consommation au frais)</t>
  </si>
  <si>
    <t>Oignons (hâtifs) (transformation industrielle)</t>
  </si>
  <si>
    <t>Oignons (hâtifs) (consommation au frais)</t>
  </si>
  <si>
    <t>Ciboulette (transformation industrielle)</t>
  </si>
  <si>
    <t>Ciboulette (consommation au frais)</t>
  </si>
  <si>
    <t>Poireau (transformation industrielle)</t>
  </si>
  <si>
    <t>Poireau (consommation au frais)</t>
  </si>
  <si>
    <t>Échalotes (transformation industrielle)</t>
  </si>
  <si>
    <t>Échalotes (consommation au frais)</t>
  </si>
  <si>
    <t>Lupins</t>
  </si>
  <si>
    <t>Lup</t>
  </si>
  <si>
    <t>Luzerne annuel</t>
  </si>
  <si>
    <t>Luzerne pérenne</t>
  </si>
  <si>
    <t>Chardon Marie</t>
  </si>
  <si>
    <t>DIV_MARIADISTEL</t>
  </si>
  <si>
    <t>Sil</t>
  </si>
  <si>
    <t>Mélange pour faune</t>
  </si>
  <si>
    <t>Mélange de fleurs</t>
  </si>
  <si>
    <t>$</t>
  </si>
  <si>
    <t>Courges butternut (transformation industrielle)</t>
  </si>
  <si>
    <t>DIV_MUSKAATPOMPOENEN</t>
  </si>
  <si>
    <t>Courges butternut (consommation au frais)</t>
  </si>
  <si>
    <t>Moutarde de Sarepta</t>
  </si>
  <si>
    <t>DIV_MOSTERD</t>
  </si>
  <si>
    <t>Si</t>
  </si>
  <si>
    <t>Nyger</t>
  </si>
  <si>
    <t>DIV_NYGER</t>
  </si>
  <si>
    <t>Gui</t>
  </si>
  <si>
    <t>DIV_PANICUM</t>
  </si>
  <si>
    <t>Poivron (transformation industrielle)</t>
  </si>
  <si>
    <t>DIV_PAPRIKAS</t>
  </si>
  <si>
    <t>Capann</t>
  </si>
  <si>
    <t>Poivron (consommation au frais)</t>
  </si>
  <si>
    <t>Panais (transformation industrielle)</t>
  </si>
  <si>
    <t>DIV_PASTINAAK</t>
  </si>
  <si>
    <t xml:space="preserve">Pas </t>
  </si>
  <si>
    <t>Panais (consommation au frais)</t>
  </si>
  <si>
    <t>Persil (transformation industrielle)</t>
  </si>
  <si>
    <t>DIV_PETERSELIE</t>
  </si>
  <si>
    <t>Persil (consommation au frais)</t>
  </si>
  <si>
    <t>Persil à grosse racine (transformation industrielle)</t>
  </si>
  <si>
    <t>Persil à grosse racine (consommation au frais)</t>
  </si>
  <si>
    <t>Alpiste</t>
  </si>
  <si>
    <t>DIV_PHALARIS</t>
  </si>
  <si>
    <t>Phal</t>
  </si>
  <si>
    <t>Chou chinois (transformation industrielle)</t>
  </si>
  <si>
    <t>Chou chinois  (consommation au frais)</t>
  </si>
  <si>
    <t>Colza odorant</t>
  </si>
  <si>
    <t>Navette (transformation industrielle)</t>
  </si>
  <si>
    <t>Navette (consommation au frais)</t>
  </si>
  <si>
    <t>Radis oléifère</t>
  </si>
  <si>
    <t>DIV_RADIJSACHTIGEN</t>
  </si>
  <si>
    <t>Rapsat</t>
  </si>
  <si>
    <t>Radis (transformation industrielle)</t>
  </si>
  <si>
    <t>Radis (consommation au frais)</t>
  </si>
  <si>
    <t>Radis noir (transformation industrielle)</t>
  </si>
  <si>
    <t>Radis noir (consommation au frais)</t>
  </si>
  <si>
    <t>Seigle fauché</t>
  </si>
  <si>
    <t>Roquette-rucola (transformation industrielle)</t>
  </si>
  <si>
    <t>DIV_RUCOLA</t>
  </si>
  <si>
    <t>Erusat</t>
  </si>
  <si>
    <t>Roquette-rucola (consommation au frais)</t>
  </si>
  <si>
    <t>Scorsonère (transformation industrielle)</t>
  </si>
  <si>
    <t>DIV_SCHORSENEREN</t>
  </si>
  <si>
    <t>Scorsonère (consommation au frais)</t>
  </si>
  <si>
    <t>Céleri à côtes (transformation industrielle)</t>
  </si>
  <si>
    <t>Céleri à côtes (consommation au frais)</t>
  </si>
  <si>
    <t>Céleri-branche (transformation industrielle)</t>
  </si>
  <si>
    <t>Céleri-branche (consommation au frais)</t>
  </si>
  <si>
    <t>Céleri vert (transformation industrielle)</t>
  </si>
  <si>
    <t>Céleri-rave (transformation industrielle)</t>
  </si>
  <si>
    <t>Céleri-rave (consommation au frais)</t>
  </si>
  <si>
    <t xml:space="preserve">Laitues icebergs (transformation industrielle) </t>
  </si>
  <si>
    <t>DIV_SLA</t>
  </si>
  <si>
    <t xml:space="preserve">Laitues icebergs (consommation au frais) </t>
  </si>
  <si>
    <t xml:space="preserve">Laitues pommées (transformation industrielle) </t>
  </si>
  <si>
    <t xml:space="preserve">Laitues pommées (consommation au frais) </t>
  </si>
  <si>
    <t>Sorgho du Soudan</t>
  </si>
  <si>
    <t>DIV_SOEDANGRAS</t>
  </si>
  <si>
    <t>SorS</t>
  </si>
  <si>
    <t>Épinards (transformation industrielle)</t>
  </si>
  <si>
    <t>DIV_SPINAZIE</t>
  </si>
  <si>
    <t>Épinards (consommation au frais)</t>
  </si>
  <si>
    <t>Tagètes</t>
  </si>
  <si>
    <t>DIV_TAGETES_AFRIKAANTJE</t>
  </si>
  <si>
    <t>Tag</t>
  </si>
  <si>
    <t>Tomates (transformation industrielle)</t>
  </si>
  <si>
    <t>DIV_TOMATEN</t>
  </si>
  <si>
    <t>Tomates (consommation au frais)</t>
  </si>
  <si>
    <t>Mâche (transformation industrielle)</t>
  </si>
  <si>
    <t>DIV_VELDSLA</t>
  </si>
  <si>
    <t>Val</t>
  </si>
  <si>
    <t>Mâche (consommation au frais)</t>
  </si>
  <si>
    <t>Fenouil (de Florence) (transformation industrielle)</t>
  </si>
  <si>
    <t>DIV_(KNOL)VENKEL</t>
  </si>
  <si>
    <t>Fenouil (de Florence) (consommation au frais)</t>
  </si>
  <si>
    <t>Mélange de légumineuses</t>
  </si>
  <si>
    <t>DIV_VLINDERBLOEMIGEN</t>
  </si>
  <si>
    <t>MelLeg</t>
  </si>
  <si>
    <t>DIV_VOEDERRAPEN</t>
  </si>
  <si>
    <t>Fèves et féveroles (autres que récoltés secs) (transformation industrielle)</t>
  </si>
  <si>
    <t>Fèves et féveroles (autres que récoltés secs) (consommation au frais)</t>
  </si>
  <si>
    <t>Fèves et féveroles (récoltés secs)</t>
  </si>
  <si>
    <t>Carotte (non hâtive) (consommation) (transformation industrielle)</t>
  </si>
  <si>
    <t>Carotte (non hâtive) (consommation) (consommation au frais)</t>
  </si>
  <si>
    <t>Carotte (hâtive) (consommation) (transformation industrielle)</t>
  </si>
  <si>
    <t>Carotte (hâtive) (consommation) (consommation au frais)</t>
  </si>
  <si>
    <t>Roquette</t>
  </si>
  <si>
    <t>DIV_ZWAARDHERIK</t>
  </si>
  <si>
    <t>Autres baies</t>
  </si>
  <si>
    <t>DIV_ANDERE_SUBSID_GEWASSEN_FRUIT</t>
  </si>
  <si>
    <t>Autres herbes (transformation industrielle)</t>
  </si>
  <si>
    <t>Autres herbes consommation au frais)</t>
  </si>
  <si>
    <t>Bulbes et tubercules à fleurs autres que les bégonias</t>
  </si>
  <si>
    <t>DIV_ANDERE_SUBSID_GEWASSEN_SIERTEELT</t>
  </si>
  <si>
    <t>Plantes de parterre et de balcon</t>
  </si>
  <si>
    <t>Fleurs coupées autres que les roses (&lt; 5ans)</t>
  </si>
  <si>
    <t>Plantes coupées (&lt; 5 ans)</t>
  </si>
  <si>
    <t>Stallen en gebouwen</t>
  </si>
  <si>
    <t xml:space="preserve">surface non agricole </t>
  </si>
  <si>
    <t>Andere gebouwen</t>
  </si>
  <si>
    <t>Poelen &lt;= 0,1 ha</t>
  </si>
  <si>
    <t>Houtkanten en houtwallen &lt;= 10 m breed</t>
  </si>
  <si>
    <t>Tuin met hoogstam</t>
  </si>
  <si>
    <t>Begraasde niet-landbouwgrond met overeenkomst</t>
  </si>
  <si>
    <t>Niet-begraasde natuurgrond</t>
  </si>
  <si>
    <t>Volkstuinpark</t>
  </si>
  <si>
    <t>Onverharde landingsbaan of veiligheidszones op vliegvelden</t>
  </si>
  <si>
    <t>Weiland met niet-oogstbare bomen (&gt; 100 bomen per ha)</t>
  </si>
  <si>
    <t>Natuurlijk grasland met minimumactiviteit</t>
  </si>
  <si>
    <t>Andere oliehoudende zaden</t>
  </si>
  <si>
    <t>Andere eenjarige fruitteelten</t>
  </si>
  <si>
    <t>Blauwe bessen</t>
  </si>
  <si>
    <t>Braambessen</t>
  </si>
  <si>
    <t>Kiwibes</t>
  </si>
  <si>
    <t>Rode bessen</t>
  </si>
  <si>
    <t>Stekelbessen</t>
  </si>
  <si>
    <t>Zwarte bessen</t>
  </si>
  <si>
    <t>Druiven</t>
  </si>
  <si>
    <t>Meerjarige fruitteelten (appel) - cultures fruitières pluriannuelles (pommes) - basses tiges</t>
  </si>
  <si>
    <t>Meerjarige fruitteelten (peer) - cultures fruitières pluriannuelles (poires) - basses tiges</t>
  </si>
  <si>
    <t>Meerjarige fruitteelten (pruim) - cultures fruitières pluriannuelles (prunes) - basses tiges</t>
  </si>
  <si>
    <t>Meerjarige fruitteelten (perzik)</t>
  </si>
  <si>
    <t>Meerjarige fruitteelten (zoete kers, laagstam) - cultures fruitières pluriannuelles (cerises) - basses tiges</t>
  </si>
  <si>
    <t>Meerjarige fruitteelten (zoete kers, hoogstam) - cultures fruitières pluriannuelles (cerises) -hautes tiges</t>
  </si>
  <si>
    <t>Meerjarige fruitteelten (zure kers)</t>
  </si>
  <si>
    <t>cultures fruitières pluriannuelles (prunes) - hautes tiges</t>
  </si>
  <si>
    <t>Andere meerjarige fruitteelten</t>
  </si>
  <si>
    <t>Azalea</t>
  </si>
  <si>
    <t>Groene kamerplanten (ficus, ...)</t>
  </si>
  <si>
    <t>Bloeiende kamerplanten (kalanchoë, ...)</t>
  </si>
  <si>
    <t>Snijplanten &gt;= 5 jaar</t>
  </si>
  <si>
    <t>Snijbloemen andere dan rozen &gt;= 5 jaar</t>
  </si>
  <si>
    <t>Snijbloemen - rozen</t>
  </si>
  <si>
    <t>Boomkweek - fruitkweek fruitplanten</t>
  </si>
  <si>
    <t>Boomkweek - sierplanten</t>
  </si>
  <si>
    <t>Boomkweek - andere</t>
  </si>
  <si>
    <t>Sierbomen en -struiken Bomen - laanbomen</t>
  </si>
  <si>
    <t>arbre isolé</t>
  </si>
  <si>
    <t>Rozelaars</t>
  </si>
  <si>
    <t>Winterbloeiende halfheesters</t>
  </si>
  <si>
    <t>arbustes non arbustifs (niet-bloeiende heesters)</t>
  </si>
  <si>
    <t>Vaste planten</t>
  </si>
  <si>
    <t>Autres plantes ornementales de plein air</t>
  </si>
  <si>
    <t>Andere niet-vlinderbloemige groenbedekker</t>
  </si>
  <si>
    <t>Andere vlinderbloemige groenbedekker</t>
  </si>
  <si>
    <t>Gras in onderzaai</t>
  </si>
  <si>
    <t>Mengsel met 1 of meer vlinderbloemige groenbedekkers</t>
  </si>
  <si>
    <t>Mengsel van niet-vlinderbloemige groenbedekkers</t>
  </si>
  <si>
    <t>Bebossing loofbomen-ecologisch</t>
  </si>
  <si>
    <t>Bebossing loofbomen-economisch</t>
  </si>
  <si>
    <t>Bebossing naaldbomen</t>
  </si>
  <si>
    <t>Bebossing populieren</t>
  </si>
  <si>
    <t>Heide in natuurbeheer</t>
  </si>
  <si>
    <t>Wijmenaanplantingen</t>
  </si>
  <si>
    <t>Andere bebossing</t>
  </si>
  <si>
    <t>Plantgoed van vlinderbloemige groenten</t>
  </si>
  <si>
    <t>Plantgoed van niet-vlinderbloemige groenten</t>
  </si>
  <si>
    <t>Jongplanten voor de sierteelt</t>
  </si>
  <si>
    <t>Zaden voor de sierteelt</t>
  </si>
  <si>
    <t>Champignons (loods)</t>
  </si>
  <si>
    <t>Asperge - industrie</t>
  </si>
  <si>
    <t>Rabarber - industrie</t>
  </si>
  <si>
    <t>Andere alternatieve slasoorten - industrie</t>
  </si>
  <si>
    <t>Andere kolen - industrie</t>
  </si>
  <si>
    <t>Andere groenten - industrie</t>
  </si>
  <si>
    <t>Asperges - vers</t>
  </si>
  <si>
    <t>Rabarber - vers</t>
  </si>
  <si>
    <t>Andere alternatieve slasoorten - vers</t>
  </si>
  <si>
    <t>Andere kolen - vers</t>
  </si>
  <si>
    <t>Teelt niet vast te stellen</t>
  </si>
  <si>
    <t>surface non agricole</t>
  </si>
  <si>
    <t>Niet nader omschreven gewas - kleine landbouwer</t>
  </si>
  <si>
    <t>Blanco gewascode</t>
  </si>
  <si>
    <t>Graskruiden mengsel</t>
  </si>
  <si>
    <t>Flageolets (voor de boon) - industrie</t>
  </si>
  <si>
    <t>Flageolets (voor de boon) - vers</t>
  </si>
  <si>
    <t>Bloemenmengsel voor EAG Braak</t>
  </si>
  <si>
    <t>Niet ingezaaid akkerland</t>
  </si>
  <si>
    <t>meerjarige fruitteelt appel hoogstam - cultures fruitières pluriannuelles (pommes) -hautes tiges</t>
  </si>
  <si>
    <t>meerjarige fruitteelt peer hoogstam - cultures fruitières pluriannuelles (poires) - hautes tiges</t>
  </si>
  <si>
    <t>Cultures fruitières annuelles - Fraise sous serre</t>
  </si>
  <si>
    <t>Cultures permanentes sous serre</t>
  </si>
  <si>
    <t>jachère fourragère herbacée</t>
  </si>
  <si>
    <t>jachère fourragère NON herbacée</t>
  </si>
  <si>
    <t>Mélange légumineuses fourragères avec céréales ou autre espèces</t>
  </si>
  <si>
    <t>onderzaai van een vlinderbloemige</t>
  </si>
  <si>
    <t>bomenrij</t>
  </si>
  <si>
    <t>Zaaizaad grassen</t>
  </si>
  <si>
    <t>Teeltmateriaal wijnstokken</t>
  </si>
  <si>
    <t>Zaaizaad graangewassen</t>
  </si>
  <si>
    <t>Zaaizaad voedergewassen</t>
  </si>
  <si>
    <t>Zaaizaad olie- en vezelhoudende gewassen</t>
  </si>
  <si>
    <t>Zaaizaad groenten</t>
  </si>
  <si>
    <t>Zoete aardappel</t>
  </si>
  <si>
    <t>DIV_BATATEN</t>
  </si>
  <si>
    <t>Ipo</t>
  </si>
  <si>
    <t xml:space="preserve">beboste landbouwgronden niet subsidiabele </t>
  </si>
  <si>
    <t>terre arable non-ensemencée</t>
  </si>
  <si>
    <t>semences de blé ou triticale</t>
  </si>
  <si>
    <t xml:space="preserve">DIV_TARWE_WINTER_SPELT </t>
  </si>
  <si>
    <t>Stal</t>
  </si>
  <si>
    <t>Loods (bv. voor machines, opslag,…)</t>
  </si>
  <si>
    <t xml:space="preserve">niet nader omschreven gebouw </t>
  </si>
  <si>
    <t>Woonhuis</t>
  </si>
  <si>
    <t>Gebouw i.k.v. verbreding</t>
  </si>
  <si>
    <t>Ander gebouw</t>
  </si>
  <si>
    <t>Permacultuur</t>
  </si>
  <si>
    <t xml:space="preserve">surface agricole </t>
  </si>
  <si>
    <t>Cameline ou mélange cameline/lentille</t>
  </si>
  <si>
    <t>DIV_CAMELINA</t>
  </si>
  <si>
    <t>goudsbloem/ Souci</t>
  </si>
  <si>
    <t>DIV_CALENDULA</t>
  </si>
  <si>
    <t>Calen</t>
  </si>
  <si>
    <t>DIV_KIKKERERWTEN</t>
  </si>
  <si>
    <t>DIV_LINZEN</t>
  </si>
  <si>
    <t>Drooggeoogste erwten (voor menselijke consumptie) / pois récolté sec</t>
  </si>
  <si>
    <t>Drooggeoogste Vicia-bonen (voor menselijke consumptie)/ haricots Vicia récolté sec</t>
  </si>
  <si>
    <t>Drooggeoogste Phaseolus-bonen (voor menselijke consumptie) / haricots Bonen récolté sec</t>
  </si>
  <si>
    <t xml:space="preserve"> biologische niet-landbouwgrond</t>
  </si>
  <si>
    <t>Mélange de céréales de printemps ( plus de 50%) et de  légumineuses (plus de 20%)</t>
  </si>
  <si>
    <t>Autres mélanges (avec moins de 50 % de graminées) et plus de 50 % de légumineuse fourragère</t>
  </si>
  <si>
    <t>Mélange de céréales d'hiver uniquement ou de céréales avec lentilles</t>
  </si>
  <si>
    <t>Mélange de céréales de printemps uniquement ou de céréales avec lentilles</t>
  </si>
  <si>
    <t xml:space="preserve">Mengteelt wintertarwe of triticale en winterteelt vlinderbloemige </t>
  </si>
  <si>
    <t>Aardappelen (hoevepootgoed)</t>
  </si>
  <si>
    <t>Aardappelen (gecertificeerd pootgoed)</t>
  </si>
  <si>
    <t>Wintervlas (olie)</t>
  </si>
  <si>
    <t>DIV_VLAS_WINTER</t>
  </si>
  <si>
    <t>Andere meerjarige kruiden - industrie</t>
  </si>
  <si>
    <t>Andere meerjarige kruiden - vers</t>
  </si>
  <si>
    <t>Mengteelt maïs en stokbonen</t>
  </si>
  <si>
    <t>jachère Maïs - Dérogation SIE</t>
  </si>
  <si>
    <t>jachère Fauche, pâturage - Dérogation SIE</t>
  </si>
  <si>
    <t>jachère Légumineuses - Dérogation SIE</t>
  </si>
  <si>
    <t>967 </t>
  </si>
  <si>
    <t>Culture hydroponique ou aquaponique </t>
  </si>
  <si>
    <t>mengsel met overwegend japanse haver en vlinderbloemigen</t>
  </si>
  <si>
    <t>mengsel met overwegend japanse haver zonder vlinderbloemigen</t>
  </si>
  <si>
    <t>teelt van gewas of groep van gewassen met rotatie (bv. pluktuin)</t>
  </si>
  <si>
    <t>Mengsel met één of meerdere vlinderbloemigen</t>
  </si>
  <si>
    <t>Surface agricole</t>
  </si>
  <si>
    <t>déclaration anticipée</t>
  </si>
  <si>
    <t>991</t>
  </si>
  <si>
    <t>La parcelle est bâtie  ou la zone artificialisée (zoning, lotissement, habitation, … y compris terrassement)</t>
  </si>
  <si>
    <t>992</t>
  </si>
  <si>
    <t>Parcelle affectée à la pratique d’un sport ou d’un loisir (jardins, aires de jeux, terrains de foot, parcs, potagers, …)</t>
  </si>
  <si>
    <t>993</t>
  </si>
  <si>
    <t>Utilisation non agricole (zone de stockage de grumes, de produits, de matériel agricole, …) ou terrain vague</t>
  </si>
  <si>
    <t>994</t>
  </si>
  <si>
    <t>Mares, étangs, lacs, plans d’eau</t>
  </si>
  <si>
    <t>9942</t>
  </si>
  <si>
    <t>Broussailles, ronces, ligneux bas, buissons sur parcelle non pâturée</t>
  </si>
  <si>
    <t>9943</t>
  </si>
  <si>
    <t xml:space="preserve">Parcelle boisée présentant un couvert forestier. (Parcelle couverte ou plantée d’arbres ou d’arbustes). Plus de 100 arbres/ha et/ou Sapinière. </t>
  </si>
  <si>
    <t>F4000T</t>
  </si>
  <si>
    <t>Miscanthus , car c'est de la biomasse</t>
  </si>
  <si>
    <t>CEP 2025</t>
  </si>
  <si>
    <t>DS 2025</t>
  </si>
  <si>
    <t>Sinlab</t>
  </si>
  <si>
    <t>Moutarde Blanche</t>
  </si>
  <si>
    <t>Autres-leg 2</t>
  </si>
  <si>
    <t>Lapin</t>
  </si>
  <si>
    <t>ovin/caprin</t>
  </si>
  <si>
    <t>Version du 15-07-2025 (correction valeurs PBS pour les lapins)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</si>
</sst>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color rgb="FF231F2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@Arial Unicode MS"/>
      <family val="2"/>
    </font>
    <font>
      <b/>
      <sz val="10"/>
      <name val="Arial Unicode MS"/>
      <family val="2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theme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</fills>
  <borders count="18">
    <border>
      <left/>
      <right/>
      <top/>
      <bottom/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3" tint="0.39991454817346722"/>
      </left>
      <right style="thin">
        <color theme="3" tint="0.39994506668294322"/>
      </right>
      <top style="thick">
        <color theme="3" tint="0.39991454817346722"/>
      </top>
      <bottom/>
      <diagonal/>
    </border>
    <border>
      <left style="thin">
        <color theme="3" tint="0.39994506668294322"/>
      </left>
      <right style="thick">
        <color theme="3" tint="0.39991454817346722"/>
      </right>
      <top style="thick">
        <color theme="3" tint="0.39991454817346722"/>
      </top>
      <bottom/>
      <diagonal/>
    </border>
    <border>
      <left/>
      <right style="medium">
        <color rgb="FFA49C87"/>
      </right>
      <top/>
      <bottom style="medium">
        <color rgb="FFA49C87"/>
      </bottom>
      <diagonal/>
    </border>
    <border>
      <left style="thick">
        <color theme="3" tint="0.399914548173467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ck">
        <color theme="3" tint="0.39991454817346722"/>
      </right>
      <top style="thin">
        <color theme="3" tint="0.39994506668294322"/>
      </top>
      <bottom style="thin">
        <color theme="3" tint="0.39994506668294322"/>
      </bottom>
      <diagonal/>
    </border>
    <border>
      <left style="thick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ck">
        <color theme="3" tint="0.39991454817346722"/>
      </right>
      <top style="thin">
        <color theme="3" tint="0.39994506668294322"/>
      </top>
      <bottom/>
      <diagonal/>
    </border>
    <border>
      <left style="thick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ck">
        <color theme="3" tint="0.39991454817346722"/>
      </right>
      <top style="thick">
        <color theme="3" tint="0.39991454817346722"/>
      </top>
      <bottom style="thick">
        <color theme="3" tint="0.39991454817346722"/>
      </bottom>
      <diagonal/>
    </border>
    <border>
      <left style="medium">
        <color rgb="FFA49C87"/>
      </left>
      <right style="medium">
        <color rgb="FFA49C87"/>
      </right>
      <top style="medium">
        <color rgb="FFA49C87"/>
      </top>
      <bottom style="medium">
        <color rgb="FFA49C87"/>
      </bottom>
      <diagonal/>
    </border>
    <border>
      <left/>
      <right style="medium">
        <color rgb="FFA49C87"/>
      </right>
      <top/>
      <bottom style="medium">
        <color rgb="FF627B7E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0" fillId="0" borderId="1" xfId="0" applyBorder="1"/>
    <xf numFmtId="43" fontId="7" fillId="4" borderId="1" xfId="1" applyFont="1" applyFill="1" applyBorder="1" applyAlignment="1" applyProtection="1">
      <alignment horizontal="right" vertical="center" indent="1"/>
    </xf>
    <xf numFmtId="0" fontId="3" fillId="0" borderId="1" xfId="0" applyFont="1" applyBorder="1" applyProtection="1">
      <protection locked="0"/>
    </xf>
    <xf numFmtId="44" fontId="3" fillId="0" borderId="2" xfId="2" applyFont="1" applyBorder="1" applyProtection="1"/>
    <xf numFmtId="0" fontId="3" fillId="0" borderId="3" xfId="0" applyFont="1" applyBorder="1"/>
    <xf numFmtId="0" fontId="3" fillId="0" borderId="3" xfId="0" applyFont="1" applyBorder="1" applyProtection="1">
      <protection locked="0"/>
    </xf>
    <xf numFmtId="44" fontId="8" fillId="0" borderId="3" xfId="2" applyFont="1" applyBorder="1" applyAlignment="1" applyProtection="1">
      <alignment horizontal="right" wrapText="1"/>
    </xf>
    <xf numFmtId="0" fontId="10" fillId="0" borderId="3" xfId="0" applyFont="1" applyBorder="1"/>
    <xf numFmtId="0" fontId="3" fillId="0" borderId="7" xfId="0" applyFont="1" applyBorder="1" applyAlignment="1">
      <alignment horizontal="center" vertical="center"/>
    </xf>
    <xf numFmtId="44" fontId="3" fillId="0" borderId="8" xfId="2" applyFont="1" applyBorder="1" applyAlignment="1" applyProtection="1">
      <alignment horizontal="center" vertical="center"/>
    </xf>
    <xf numFmtId="0" fontId="3" fillId="0" borderId="9" xfId="0" applyFont="1" applyBorder="1" applyAlignment="1">
      <alignment horizontal="center" vertical="center"/>
    </xf>
    <xf numFmtId="44" fontId="3" fillId="0" borderId="10" xfId="2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3" fillId="0" borderId="12" xfId="2" applyFont="1" applyBorder="1" applyAlignment="1" applyProtection="1">
      <alignment horizontal="center" vertical="center"/>
    </xf>
    <xf numFmtId="0" fontId="11" fillId="0" borderId="1" xfId="0" applyFont="1" applyBorder="1"/>
    <xf numFmtId="0" fontId="6" fillId="6" borderId="1" xfId="0" applyFont="1" applyFill="1" applyBorder="1"/>
    <xf numFmtId="43" fontId="7" fillId="4" borderId="1" xfId="1" applyFont="1" applyFill="1" applyBorder="1" applyProtection="1"/>
    <xf numFmtId="0" fontId="3" fillId="0" borderId="0" xfId="0" applyFont="1" applyAlignment="1">
      <alignment horizontal="center" vertical="center"/>
    </xf>
    <xf numFmtId="43" fontId="7" fillId="0" borderId="1" xfId="1" applyFont="1" applyFill="1" applyBorder="1" applyProtection="1"/>
    <xf numFmtId="44" fontId="0" fillId="0" borderId="0" xfId="2" applyFont="1" applyProtection="1"/>
    <xf numFmtId="43" fontId="7" fillId="0" borderId="1" xfId="1" applyFont="1" applyFill="1" applyBorder="1" applyAlignment="1" applyProtection="1">
      <alignment horizontal="right" vertical="center" indent="1"/>
    </xf>
    <xf numFmtId="43" fontId="12" fillId="4" borderId="1" xfId="1" applyFont="1" applyFill="1" applyBorder="1" applyProtection="1"/>
    <xf numFmtId="0" fontId="0" fillId="0" borderId="1" xfId="0" applyBorder="1" applyAlignment="1">
      <alignment horizontal="left" vertical="center" indent="1"/>
    </xf>
    <xf numFmtId="4" fontId="0" fillId="4" borderId="1" xfId="0" applyNumberFormat="1" applyFill="1" applyBorder="1" applyAlignment="1">
      <alignment horizontal="right" vertical="center" indent="1"/>
    </xf>
    <xf numFmtId="0" fontId="13" fillId="0" borderId="1" xfId="0" applyFont="1" applyBorder="1"/>
    <xf numFmtId="0" fontId="6" fillId="8" borderId="1" xfId="0" applyFont="1" applyFill="1" applyBorder="1"/>
    <xf numFmtId="0" fontId="0" fillId="0" borderId="0" xfId="0" applyAlignment="1">
      <alignment horizontal="center" vertical="center"/>
    </xf>
    <xf numFmtId="43" fontId="7" fillId="0" borderId="0" xfId="1" applyFont="1" applyFill="1" applyProtection="1"/>
    <xf numFmtId="0" fontId="0" fillId="0" borderId="0" xfId="0" applyProtection="1">
      <protection locked="0"/>
    </xf>
    <xf numFmtId="0" fontId="5" fillId="7" borderId="13" xfId="0" applyFont="1" applyFill="1" applyBorder="1" applyAlignment="1">
      <alignment horizontal="center" vertical="top" wrapText="1"/>
    </xf>
    <xf numFmtId="0" fontId="5" fillId="7" borderId="6" xfId="0" applyFont="1" applyFill="1" applyBorder="1" applyAlignment="1">
      <alignment horizontal="center" vertical="top" wrapText="1"/>
    </xf>
    <xf numFmtId="0" fontId="5" fillId="7" borderId="14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16" xfId="0" applyFont="1" applyFill="1" applyBorder="1" applyAlignment="1" applyProtection="1">
      <alignment vertical="center" wrapText="1"/>
      <protection locked="0"/>
    </xf>
    <xf numFmtId="0" fontId="0" fillId="0" borderId="17" xfId="0" applyBorder="1"/>
    <xf numFmtId="0" fontId="0" fillId="9" borderId="15" xfId="0" applyFill="1" applyBorder="1"/>
    <xf numFmtId="0" fontId="15" fillId="0" borderId="1" xfId="0" applyFont="1" applyBorder="1"/>
    <xf numFmtId="0" fontId="12" fillId="0" borderId="1" xfId="0" applyFont="1" applyBorder="1"/>
    <xf numFmtId="0" fontId="7" fillId="0" borderId="1" xfId="0" applyFont="1" applyBorder="1"/>
    <xf numFmtId="2" fontId="3" fillId="0" borderId="3" xfId="0" applyNumberFormat="1" applyFont="1" applyBorder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44" fontId="3" fillId="3" borderId="2" xfId="2" applyFont="1" applyFill="1" applyBorder="1" applyAlignment="1" applyProtection="1">
      <alignment horizontal="center" vertical="center" wrapText="1"/>
    </xf>
    <xf numFmtId="44" fontId="0" fillId="3" borderId="2" xfId="2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44" fontId="3" fillId="3" borderId="3" xfId="2" applyFont="1" applyFill="1" applyBorder="1" applyAlignment="1" applyProtection="1">
      <alignment horizontal="center" vertical="center" wrapText="1"/>
    </xf>
    <xf numFmtId="44" fontId="0" fillId="3" borderId="3" xfId="2" applyFont="1" applyFill="1" applyBorder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3">
    <cellStyle name="Milliers" xfId="1" builtinId="3"/>
    <cellStyle name="Monétaire" xfId="2" builtinId="4"/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5050"/>
      <color rgb="FF477DA9"/>
      <color rgb="FFFFCCCC"/>
      <color rgb="FFFFCCFF"/>
      <color rgb="FFE1DCC5"/>
      <color rgb="FFFFCC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FDFB-B8F2-4E2E-9DEC-6BF9CF938820}">
  <dimension ref="A1:T185"/>
  <sheetViews>
    <sheetView tabSelected="1" workbookViewId="0"/>
  </sheetViews>
  <sheetFormatPr baseColWidth="10" defaultRowHeight="14.4"/>
  <cols>
    <col min="1" max="1" width="17.296875" bestFit="1" customWidth="1"/>
    <col min="2" max="2" width="11.3984375" style="38"/>
    <col min="3" max="3" width="67.69921875" customWidth="1"/>
    <col min="4" max="7" width="11.296875" hidden="1" customWidth="1"/>
    <col min="8" max="8" width="12.8984375" style="39" hidden="1" customWidth="1"/>
    <col min="9" max="9" width="18" style="40" customWidth="1"/>
    <col min="10" max="10" width="19.296875" style="31" customWidth="1"/>
    <col min="11" max="11" width="4.69921875" customWidth="1"/>
    <col min="12" max="12" width="5.296875" customWidth="1"/>
    <col min="13" max="13" width="51.296875" customWidth="1"/>
    <col min="14" max="14" width="51.296875" hidden="1" customWidth="1"/>
    <col min="15" max="15" width="11.296875" hidden="1" customWidth="1"/>
    <col min="16" max="16" width="15.3984375" customWidth="1"/>
    <col min="17" max="17" width="19.69921875" style="31" customWidth="1"/>
    <col min="19" max="19" width="18.296875" bestFit="1" customWidth="1"/>
    <col min="20" max="20" width="19.69921875" customWidth="1"/>
  </cols>
  <sheetData>
    <row r="1" spans="1:20" ht="39.75">
      <c r="A1" s="69" t="s">
        <v>951</v>
      </c>
      <c r="B1" s="1"/>
      <c r="C1" s="2" t="s">
        <v>0</v>
      </c>
      <c r="D1" s="3"/>
      <c r="E1" s="3"/>
      <c r="F1" s="3"/>
      <c r="G1" s="3"/>
      <c r="H1" s="3"/>
      <c r="I1" s="1"/>
      <c r="J1" s="4"/>
      <c r="M1" s="5" t="s">
        <v>1</v>
      </c>
      <c r="N1" s="6"/>
      <c r="O1" s="6"/>
      <c r="P1" s="7"/>
      <c r="Q1" s="6"/>
      <c r="S1" t="s">
        <v>944</v>
      </c>
    </row>
    <row r="2" spans="1:20" ht="14.7" customHeight="1">
      <c r="A2" s="58" t="s">
        <v>2</v>
      </c>
      <c r="B2" s="59" t="s">
        <v>3</v>
      </c>
      <c r="C2" s="60" t="s">
        <v>4</v>
      </c>
      <c r="D2" s="8"/>
      <c r="E2" s="8"/>
      <c r="F2" s="8"/>
      <c r="G2" s="8"/>
      <c r="H2" s="60" t="s">
        <v>5</v>
      </c>
      <c r="I2" s="53" t="s">
        <v>6</v>
      </c>
      <c r="J2" s="55" t="s">
        <v>7</v>
      </c>
      <c r="M2" s="63" t="s">
        <v>8</v>
      </c>
      <c r="N2" s="63"/>
      <c r="O2" s="63" t="s">
        <v>5</v>
      </c>
      <c r="P2" s="65" t="s">
        <v>9</v>
      </c>
      <c r="Q2" s="67" t="s">
        <v>10</v>
      </c>
      <c r="S2" t="s">
        <v>945</v>
      </c>
    </row>
    <row r="3" spans="1:20">
      <c r="A3" s="58"/>
      <c r="B3" s="59"/>
      <c r="C3" s="58"/>
      <c r="D3" s="8"/>
      <c r="E3" s="8"/>
      <c r="F3" s="8"/>
      <c r="G3" s="8"/>
      <c r="H3" s="60"/>
      <c r="I3" s="54"/>
      <c r="J3" s="56"/>
      <c r="M3" s="64"/>
      <c r="N3" s="64"/>
      <c r="O3" s="64"/>
      <c r="P3" s="66"/>
      <c r="Q3" s="68"/>
    </row>
    <row r="4" spans="1:20">
      <c r="A4" s="58"/>
      <c r="B4" s="59"/>
      <c r="C4" s="58"/>
      <c r="D4" s="8"/>
      <c r="E4" s="8"/>
      <c r="F4" s="8"/>
      <c r="G4" s="8"/>
      <c r="H4" s="57">
        <v>2020</v>
      </c>
      <c r="I4" s="54"/>
      <c r="J4" s="56"/>
      <c r="M4" s="64"/>
      <c r="N4" s="64"/>
      <c r="O4" s="64">
        <v>2017</v>
      </c>
      <c r="P4" s="66"/>
      <c r="Q4" s="68"/>
    </row>
    <row r="5" spans="1:20" ht="15" thickBot="1">
      <c r="A5" s="58"/>
      <c r="B5" s="59"/>
      <c r="C5" s="58"/>
      <c r="D5" s="8"/>
      <c r="E5" s="8"/>
      <c r="F5" s="8"/>
      <c r="G5" s="8"/>
      <c r="H5" s="57"/>
      <c r="I5" s="54"/>
      <c r="J5" s="56"/>
      <c r="M5" s="64"/>
      <c r="N5" s="64"/>
      <c r="O5" s="64"/>
      <c r="P5" s="66"/>
      <c r="Q5" s="68"/>
    </row>
    <row r="6" spans="1:20" ht="16.149999999999999" thickTop="1" thickBot="1">
      <c r="A6" s="44" t="s">
        <v>394</v>
      </c>
      <c r="B6" s="9">
        <v>19</v>
      </c>
      <c r="C6" s="10" t="s">
        <v>11</v>
      </c>
      <c r="D6" s="11" t="s">
        <v>12</v>
      </c>
      <c r="E6" s="12"/>
      <c r="F6" s="12"/>
      <c r="G6" s="12"/>
      <c r="H6" s="13">
        <v>19349.807806887788</v>
      </c>
      <c r="I6" s="14"/>
      <c r="J6" s="15">
        <f>H6*I6</f>
        <v>0</v>
      </c>
      <c r="M6" s="16" t="s">
        <v>13</v>
      </c>
      <c r="N6" s="16"/>
      <c r="O6" s="16">
        <v>61</v>
      </c>
      <c r="P6" s="17"/>
      <c r="Q6" s="18">
        <f t="shared" ref="Q6:Q46" si="0">O6*P6</f>
        <v>0</v>
      </c>
      <c r="S6" s="61" t="s">
        <v>14</v>
      </c>
      <c r="T6" s="62"/>
    </row>
    <row r="7" spans="1:20" ht="15.55" thickBot="1">
      <c r="A7" s="44" t="s">
        <v>437</v>
      </c>
      <c r="B7" s="9">
        <v>36</v>
      </c>
      <c r="C7" s="10" t="s">
        <v>15</v>
      </c>
      <c r="D7" s="11" t="s">
        <v>16</v>
      </c>
      <c r="E7" s="12"/>
      <c r="F7" s="12"/>
      <c r="G7" s="12"/>
      <c r="H7" s="13">
        <v>1991</v>
      </c>
      <c r="I7" s="14"/>
      <c r="J7" s="15">
        <f t="shared" ref="J7:J71" si="1">H7*I7</f>
        <v>0</v>
      </c>
      <c r="M7" s="19" t="s">
        <v>17</v>
      </c>
      <c r="N7" s="16" t="s">
        <v>18</v>
      </c>
      <c r="O7" s="16">
        <v>710</v>
      </c>
      <c r="P7" s="17"/>
      <c r="Q7" s="18">
        <f t="shared" si="0"/>
        <v>0</v>
      </c>
      <c r="S7" s="20" t="s">
        <v>7</v>
      </c>
      <c r="T7" s="21">
        <f>J185</f>
        <v>0</v>
      </c>
    </row>
    <row r="8" spans="1:20" ht="15.55" thickBot="1">
      <c r="A8" s="41" t="s">
        <v>419</v>
      </c>
      <c r="B8" s="9">
        <v>37</v>
      </c>
      <c r="C8" s="10" t="s">
        <v>19</v>
      </c>
      <c r="D8" s="11" t="s">
        <v>20</v>
      </c>
      <c r="E8" s="12"/>
      <c r="F8" s="12"/>
      <c r="G8" s="12"/>
      <c r="H8" s="13">
        <v>1619</v>
      </c>
      <c r="I8" s="14"/>
      <c r="J8" s="15">
        <f t="shared" si="1"/>
        <v>0</v>
      </c>
      <c r="M8" s="19" t="s">
        <v>21</v>
      </c>
      <c r="N8" s="16" t="s">
        <v>18</v>
      </c>
      <c r="O8" s="16">
        <v>710</v>
      </c>
      <c r="P8" s="17"/>
      <c r="Q8" s="18">
        <f t="shared" si="0"/>
        <v>0</v>
      </c>
      <c r="S8" s="22" t="s">
        <v>10</v>
      </c>
      <c r="T8" s="23">
        <f>Q47</f>
        <v>0</v>
      </c>
    </row>
    <row r="9" spans="1:20" ht="16.149999999999999" thickTop="1" thickBot="1">
      <c r="A9" s="41" t="s">
        <v>444</v>
      </c>
      <c r="B9" s="9">
        <v>39</v>
      </c>
      <c r="C9" s="10" t="s">
        <v>22</v>
      </c>
      <c r="D9" s="11" t="s">
        <v>20</v>
      </c>
      <c r="E9" s="12"/>
      <c r="F9" s="12"/>
      <c r="G9" s="12"/>
      <c r="H9" s="13">
        <v>1619</v>
      </c>
      <c r="I9" s="14"/>
      <c r="J9" s="15">
        <f t="shared" si="1"/>
        <v>0</v>
      </c>
      <c r="M9" s="19" t="s">
        <v>23</v>
      </c>
      <c r="N9" s="16" t="s">
        <v>24</v>
      </c>
      <c r="O9" s="16">
        <v>1467</v>
      </c>
      <c r="P9" s="17"/>
      <c r="Q9" s="18">
        <f>O9*P9</f>
        <v>0</v>
      </c>
      <c r="S9" s="24" t="s">
        <v>25</v>
      </c>
      <c r="T9" s="25">
        <f>T7+T8</f>
        <v>0</v>
      </c>
    </row>
    <row r="10" spans="1:20" ht="15.55" thickBot="1">
      <c r="A10" s="41" t="s">
        <v>420</v>
      </c>
      <c r="B10" s="9">
        <v>42</v>
      </c>
      <c r="C10" s="10" t="s">
        <v>26</v>
      </c>
      <c r="D10" s="26" t="s">
        <v>27</v>
      </c>
      <c r="E10" s="12"/>
      <c r="F10" s="12"/>
      <c r="G10" s="12"/>
      <c r="H10" s="13">
        <v>1738</v>
      </c>
      <c r="I10" s="14"/>
      <c r="J10" s="15">
        <f t="shared" si="1"/>
        <v>0</v>
      </c>
      <c r="M10" s="19" t="s">
        <v>28</v>
      </c>
      <c r="N10" s="16" t="s">
        <v>29</v>
      </c>
      <c r="O10" s="16">
        <v>637</v>
      </c>
      <c r="P10" s="17"/>
      <c r="Q10" s="18">
        <f t="shared" si="0"/>
        <v>0</v>
      </c>
    </row>
    <row r="11" spans="1:20" ht="15.55" thickBot="1">
      <c r="A11" s="41" t="s">
        <v>421</v>
      </c>
      <c r="B11" s="9">
        <v>43</v>
      </c>
      <c r="C11" s="10" t="s">
        <v>30</v>
      </c>
      <c r="D11" s="11" t="s">
        <v>12</v>
      </c>
      <c r="E11" s="27" t="s">
        <v>31</v>
      </c>
      <c r="F11" s="50" t="s">
        <v>32</v>
      </c>
      <c r="G11" s="51"/>
      <c r="H11" s="28">
        <f>IF(I11&lt;1,19349.81,6073.76)</f>
        <v>19349.810000000001</v>
      </c>
      <c r="I11" s="14"/>
      <c r="J11" s="15">
        <f t="shared" si="1"/>
        <v>0</v>
      </c>
      <c r="M11" s="19" t="s">
        <v>33</v>
      </c>
      <c r="N11" s="16" t="s">
        <v>18</v>
      </c>
      <c r="O11" s="16">
        <v>710</v>
      </c>
      <c r="P11" s="17"/>
      <c r="Q11" s="18">
        <f t="shared" si="0"/>
        <v>0</v>
      </c>
      <c r="S11" s="29" t="s">
        <v>34</v>
      </c>
      <c r="T11" s="40"/>
    </row>
    <row r="12" spans="1:20" ht="15.55" thickBot="1">
      <c r="A12" s="41" t="s">
        <v>433</v>
      </c>
      <c r="B12" s="9">
        <v>45</v>
      </c>
      <c r="C12" s="10" t="s">
        <v>35</v>
      </c>
      <c r="D12" s="11" t="s">
        <v>36</v>
      </c>
      <c r="E12" s="12"/>
      <c r="F12" s="12"/>
      <c r="G12" s="12"/>
      <c r="H12" s="13">
        <v>945</v>
      </c>
      <c r="I12" s="14"/>
      <c r="J12" s="15">
        <f t="shared" si="1"/>
        <v>0</v>
      </c>
      <c r="M12" s="19" t="s">
        <v>37</v>
      </c>
      <c r="N12" s="16" t="s">
        <v>18</v>
      </c>
      <c r="O12" s="16">
        <v>710</v>
      </c>
      <c r="P12" s="17"/>
      <c r="Q12" s="18">
        <f t="shared" si="0"/>
        <v>0</v>
      </c>
      <c r="S12" s="29" t="s">
        <v>38</v>
      </c>
      <c r="T12" t="e">
        <f>T9/T11</f>
        <v>#DIV/0!</v>
      </c>
    </row>
    <row r="13" spans="1:20" ht="15.55" thickBot="1">
      <c r="A13" s="41" t="s">
        <v>439</v>
      </c>
      <c r="B13" s="9">
        <v>46</v>
      </c>
      <c r="C13" s="10" t="s">
        <v>40</v>
      </c>
      <c r="D13" s="11" t="s">
        <v>27</v>
      </c>
      <c r="E13" s="12"/>
      <c r="F13" s="12"/>
      <c r="G13" s="12"/>
      <c r="H13" s="13">
        <v>1738</v>
      </c>
      <c r="I13" s="14"/>
      <c r="J13" s="15">
        <f t="shared" si="1"/>
        <v>0</v>
      </c>
      <c r="M13" s="19" t="s">
        <v>41</v>
      </c>
      <c r="N13" s="16" t="s">
        <v>42</v>
      </c>
      <c r="O13" s="16">
        <v>467</v>
      </c>
      <c r="P13" s="17"/>
      <c r="Q13" s="18">
        <f t="shared" si="0"/>
        <v>0</v>
      </c>
    </row>
    <row r="14" spans="1:20" ht="15.55" thickBot="1">
      <c r="A14" s="41" t="s">
        <v>422</v>
      </c>
      <c r="B14" s="9">
        <v>48</v>
      </c>
      <c r="C14" s="10" t="s">
        <v>43</v>
      </c>
      <c r="D14" s="11" t="s">
        <v>44</v>
      </c>
      <c r="E14" s="12"/>
      <c r="F14" s="12"/>
      <c r="G14" s="12"/>
      <c r="H14" s="13">
        <v>1585</v>
      </c>
      <c r="I14" s="14"/>
      <c r="J14" s="15">
        <f t="shared" si="1"/>
        <v>0</v>
      </c>
      <c r="M14" s="19" t="s">
        <v>45</v>
      </c>
      <c r="N14" s="16" t="s">
        <v>46</v>
      </c>
      <c r="O14" s="16">
        <v>505</v>
      </c>
      <c r="P14" s="17"/>
      <c r="Q14" s="18">
        <f t="shared" si="0"/>
        <v>0</v>
      </c>
      <c r="S14" s="46" t="s">
        <v>438</v>
      </c>
      <c r="T14" s="48" t="str">
        <f>IF(OR(COUNTIF(T15:T96,"Présent")&gt;=5,I110&gt;0),"OK","KO")</f>
        <v>KO</v>
      </c>
    </row>
    <row r="15" spans="1:20" ht="15.55" thickBot="1">
      <c r="A15" s="41" t="s">
        <v>398</v>
      </c>
      <c r="B15" s="9">
        <v>53</v>
      </c>
      <c r="C15" s="10" t="s">
        <v>47</v>
      </c>
      <c r="D15" s="11" t="s">
        <v>12</v>
      </c>
      <c r="E15" s="27" t="s">
        <v>31</v>
      </c>
      <c r="F15" s="50" t="s">
        <v>32</v>
      </c>
      <c r="G15" s="51"/>
      <c r="H15" s="28">
        <f>IF(I15&lt;1,19349.81,6073.76)</f>
        <v>19349.810000000001</v>
      </c>
      <c r="I15" s="14"/>
      <c r="J15" s="15">
        <f t="shared" si="1"/>
        <v>0</v>
      </c>
      <c r="M15" s="19" t="s">
        <v>48</v>
      </c>
      <c r="N15" s="16" t="s">
        <v>49</v>
      </c>
      <c r="O15" s="16">
        <v>2329</v>
      </c>
      <c r="P15" s="17"/>
      <c r="Q15" s="18">
        <f t="shared" si="0"/>
        <v>0</v>
      </c>
      <c r="S15" s="47" t="s">
        <v>278</v>
      </c>
      <c r="T15" s="45" t="str">
        <f t="shared" ref="T15:T78" si="2">IF(COUNTIFS(A:A,S15,I:I,"&gt;0")&gt;0,"Présent","")</f>
        <v/>
      </c>
    </row>
    <row r="16" spans="1:20" ht="15.55" thickBot="1">
      <c r="A16" s="41" t="s">
        <v>39</v>
      </c>
      <c r="B16" s="9">
        <v>55</v>
      </c>
      <c r="C16" s="10" t="s">
        <v>50</v>
      </c>
      <c r="D16" s="11" t="s">
        <v>44</v>
      </c>
      <c r="E16" s="11"/>
      <c r="F16" s="11"/>
      <c r="G16" s="12"/>
      <c r="H16" s="13">
        <v>1585</v>
      </c>
      <c r="I16" s="14"/>
      <c r="J16" s="15">
        <f t="shared" si="1"/>
        <v>0</v>
      </c>
      <c r="M16" s="19" t="s">
        <v>51</v>
      </c>
      <c r="N16" s="16" t="s">
        <v>52</v>
      </c>
      <c r="O16" s="16">
        <v>981</v>
      </c>
      <c r="P16" s="17"/>
      <c r="Q16" s="18">
        <f>O16*P16</f>
        <v>0</v>
      </c>
      <c r="S16" s="47" t="s">
        <v>386</v>
      </c>
      <c r="T16" s="45" t="str">
        <f t="shared" si="2"/>
        <v/>
      </c>
    </row>
    <row r="17" spans="1:20" ht="15.55" thickBot="1">
      <c r="A17" s="41" t="s">
        <v>399</v>
      </c>
      <c r="B17" s="9">
        <v>56</v>
      </c>
      <c r="C17" s="10" t="s">
        <v>53</v>
      </c>
      <c r="D17" s="11" t="s">
        <v>54</v>
      </c>
      <c r="E17" s="12"/>
      <c r="F17" s="12"/>
      <c r="G17" s="12"/>
      <c r="H17" s="13">
        <v>1459</v>
      </c>
      <c r="I17" s="14"/>
      <c r="J17" s="15">
        <f t="shared" si="1"/>
        <v>0</v>
      </c>
      <c r="M17" s="19" t="s">
        <v>55</v>
      </c>
      <c r="N17" s="16" t="s">
        <v>950</v>
      </c>
      <c r="O17" s="16">
        <v>176</v>
      </c>
      <c r="P17" s="17"/>
      <c r="Q17" s="18">
        <f t="shared" si="0"/>
        <v>0</v>
      </c>
      <c r="S17" s="47" t="s">
        <v>387</v>
      </c>
      <c r="T17" s="45" t="str">
        <f t="shared" si="2"/>
        <v/>
      </c>
    </row>
    <row r="18" spans="1:20" ht="15.55" thickBot="1">
      <c r="A18" s="41" t="s">
        <v>400</v>
      </c>
      <c r="B18" s="9">
        <v>57</v>
      </c>
      <c r="C18" s="10" t="s">
        <v>56</v>
      </c>
      <c r="D18" s="11" t="s">
        <v>54</v>
      </c>
      <c r="E18" s="12"/>
      <c r="F18" s="12"/>
      <c r="G18" s="12"/>
      <c r="H18" s="13">
        <v>1459</v>
      </c>
      <c r="I18" s="14"/>
      <c r="J18" s="15">
        <f t="shared" si="1"/>
        <v>0</v>
      </c>
      <c r="M18" s="19" t="s">
        <v>57</v>
      </c>
      <c r="N18" s="16" t="s">
        <v>950</v>
      </c>
      <c r="O18" s="16">
        <v>176</v>
      </c>
      <c r="P18" s="17"/>
      <c r="Q18" s="18">
        <f t="shared" si="0"/>
        <v>0</v>
      </c>
      <c r="S18" s="47" t="s">
        <v>259</v>
      </c>
      <c r="T18" s="45" t="str">
        <f t="shared" si="2"/>
        <v/>
      </c>
    </row>
    <row r="19" spans="1:20" ht="15.55" thickBot="1">
      <c r="A19" s="41" t="s">
        <v>402</v>
      </c>
      <c r="B19" s="9">
        <v>58</v>
      </c>
      <c r="C19" s="10" t="s">
        <v>58</v>
      </c>
      <c r="D19" s="11" t="s">
        <v>54</v>
      </c>
      <c r="E19" s="12"/>
      <c r="F19" s="12"/>
      <c r="G19" s="12"/>
      <c r="H19" s="13">
        <v>1459</v>
      </c>
      <c r="I19" s="14"/>
      <c r="J19" s="15">
        <f t="shared" si="1"/>
        <v>0</v>
      </c>
      <c r="M19" s="19" t="s">
        <v>59</v>
      </c>
      <c r="N19" s="16" t="s">
        <v>60</v>
      </c>
      <c r="O19" s="16">
        <v>297</v>
      </c>
      <c r="P19" s="17"/>
      <c r="Q19" s="18">
        <f t="shared" si="0"/>
        <v>0</v>
      </c>
      <c r="S19" s="47" t="s">
        <v>39</v>
      </c>
      <c r="T19" s="45" t="str">
        <f t="shared" si="2"/>
        <v/>
      </c>
    </row>
    <row r="20" spans="1:20" ht="15.55" thickBot="1">
      <c r="A20" s="41" t="s">
        <v>423</v>
      </c>
      <c r="B20" s="9">
        <v>59</v>
      </c>
      <c r="C20" s="10" t="s">
        <v>61</v>
      </c>
      <c r="D20" s="11" t="s">
        <v>62</v>
      </c>
      <c r="E20" s="11"/>
      <c r="F20" s="11"/>
      <c r="G20" s="12"/>
      <c r="H20" s="13">
        <v>1459</v>
      </c>
      <c r="I20" s="14"/>
      <c r="J20" s="15">
        <f t="shared" si="1"/>
        <v>0</v>
      </c>
      <c r="M20" s="19" t="s">
        <v>63</v>
      </c>
      <c r="N20" s="16" t="s">
        <v>60</v>
      </c>
      <c r="O20" s="16">
        <v>297</v>
      </c>
      <c r="P20" s="17"/>
      <c r="Q20" s="18">
        <f t="shared" si="0"/>
        <v>0</v>
      </c>
      <c r="S20" s="47" t="s">
        <v>449</v>
      </c>
      <c r="T20" s="45" t="str">
        <f t="shared" si="2"/>
        <v/>
      </c>
    </row>
    <row r="21" spans="1:20" ht="15.55" thickBot="1">
      <c r="A21" s="41" t="s">
        <v>64</v>
      </c>
      <c r="B21" s="9">
        <v>62</v>
      </c>
      <c r="C21" s="10" t="s">
        <v>65</v>
      </c>
      <c r="D21" s="11" t="s">
        <v>66</v>
      </c>
      <c r="E21" s="12"/>
      <c r="F21" s="12"/>
      <c r="G21" s="12"/>
      <c r="H21" s="13">
        <v>1175</v>
      </c>
      <c r="I21" s="14"/>
      <c r="J21" s="15">
        <f t="shared" si="1"/>
        <v>0</v>
      </c>
      <c r="M21" s="19" t="s">
        <v>67</v>
      </c>
      <c r="N21" s="16" t="s">
        <v>68</v>
      </c>
      <c r="O21" s="16">
        <v>99</v>
      </c>
      <c r="P21" s="17"/>
      <c r="Q21" s="18">
        <f t="shared" si="0"/>
        <v>0</v>
      </c>
      <c r="S21" s="47" t="s">
        <v>441</v>
      </c>
      <c r="T21" s="45" t="str">
        <f t="shared" si="2"/>
        <v/>
      </c>
    </row>
    <row r="22" spans="1:20" ht="15.55" thickBot="1">
      <c r="A22" s="41" t="s">
        <v>69</v>
      </c>
      <c r="B22" s="9">
        <v>71</v>
      </c>
      <c r="C22" s="10" t="s">
        <v>70</v>
      </c>
      <c r="D22" s="11" t="s">
        <v>71</v>
      </c>
      <c r="E22" s="12"/>
      <c r="F22" s="12"/>
      <c r="G22" s="12"/>
      <c r="H22" s="13">
        <v>1423.318</v>
      </c>
      <c r="I22" s="14"/>
      <c r="J22" s="15">
        <f t="shared" si="1"/>
        <v>0</v>
      </c>
      <c r="M22" s="19" t="s">
        <v>72</v>
      </c>
      <c r="N22" s="16" t="s">
        <v>68</v>
      </c>
      <c r="O22" s="16">
        <v>99</v>
      </c>
      <c r="P22" s="17"/>
      <c r="Q22" s="18">
        <f t="shared" si="0"/>
        <v>0</v>
      </c>
      <c r="S22" s="47" t="s">
        <v>448</v>
      </c>
      <c r="T22" s="45" t="str">
        <f t="shared" si="2"/>
        <v/>
      </c>
    </row>
    <row r="23" spans="1:20" ht="15.55" thickBot="1">
      <c r="A23" s="41" t="s">
        <v>424</v>
      </c>
      <c r="B23" s="9">
        <v>72</v>
      </c>
      <c r="C23" s="10" t="s">
        <v>73</v>
      </c>
      <c r="D23" s="11" t="s">
        <v>54</v>
      </c>
      <c r="E23" s="12"/>
      <c r="F23" s="12"/>
      <c r="G23" s="12"/>
      <c r="H23" s="13">
        <v>1459</v>
      </c>
      <c r="I23" s="14"/>
      <c r="J23" s="15">
        <f t="shared" si="1"/>
        <v>0</v>
      </c>
      <c r="M23" s="19" t="s">
        <v>74</v>
      </c>
      <c r="N23" s="16" t="s">
        <v>75</v>
      </c>
      <c r="O23" s="16">
        <v>1221</v>
      </c>
      <c r="P23" s="17"/>
      <c r="Q23" s="18">
        <f t="shared" si="0"/>
        <v>0</v>
      </c>
      <c r="S23" s="47" t="s">
        <v>439</v>
      </c>
      <c r="T23" s="45" t="str">
        <f t="shared" si="2"/>
        <v/>
      </c>
    </row>
    <row r="24" spans="1:20" ht="15.55" thickBot="1">
      <c r="A24" s="41" t="s">
        <v>399</v>
      </c>
      <c r="B24" s="9">
        <v>73</v>
      </c>
      <c r="C24" s="10" t="s">
        <v>76</v>
      </c>
      <c r="D24" s="11" t="s">
        <v>54</v>
      </c>
      <c r="E24" s="12"/>
      <c r="F24" s="12"/>
      <c r="G24" s="12"/>
      <c r="H24" s="13">
        <v>1459</v>
      </c>
      <c r="I24" s="14"/>
      <c r="J24" s="15">
        <f t="shared" si="1"/>
        <v>0</v>
      </c>
      <c r="M24" s="19" t="s">
        <v>77</v>
      </c>
      <c r="N24" s="16" t="s">
        <v>75</v>
      </c>
      <c r="O24" s="16">
        <v>1221</v>
      </c>
      <c r="P24" s="17"/>
      <c r="Q24" s="18">
        <f t="shared" si="0"/>
        <v>0</v>
      </c>
      <c r="S24" s="47" t="s">
        <v>447</v>
      </c>
      <c r="T24" s="45" t="str">
        <f t="shared" si="2"/>
        <v/>
      </c>
    </row>
    <row r="25" spans="1:20" ht="15.55" thickBot="1">
      <c r="A25" s="41" t="s">
        <v>440</v>
      </c>
      <c r="B25" s="9">
        <v>77</v>
      </c>
      <c r="C25" s="10" t="s">
        <v>78</v>
      </c>
      <c r="D25" s="26" t="s">
        <v>79</v>
      </c>
      <c r="E25" s="12"/>
      <c r="F25" s="12"/>
      <c r="G25" s="12"/>
      <c r="H25" s="13">
        <v>1459</v>
      </c>
      <c r="I25" s="14"/>
      <c r="J25" s="15">
        <f t="shared" si="1"/>
        <v>0</v>
      </c>
      <c r="M25" s="19" t="s">
        <v>80</v>
      </c>
      <c r="N25" s="16" t="s">
        <v>75</v>
      </c>
      <c r="O25" s="16">
        <v>1221</v>
      </c>
      <c r="P25" s="17"/>
      <c r="Q25" s="18">
        <f t="shared" si="0"/>
        <v>0</v>
      </c>
      <c r="S25" s="47" t="s">
        <v>389</v>
      </c>
      <c r="T25" s="45" t="str">
        <f t="shared" si="2"/>
        <v/>
      </c>
    </row>
    <row r="26" spans="1:20" ht="15.55" thickBot="1">
      <c r="A26" s="41" t="s">
        <v>39</v>
      </c>
      <c r="B26" s="9">
        <v>85</v>
      </c>
      <c r="C26" s="10" t="s">
        <v>81</v>
      </c>
      <c r="D26" s="11" t="s">
        <v>82</v>
      </c>
      <c r="E26" s="12"/>
      <c r="F26" s="12"/>
      <c r="G26" s="12"/>
      <c r="H26" s="30">
        <v>0</v>
      </c>
      <c r="I26" s="14"/>
      <c r="J26" s="15">
        <f t="shared" si="1"/>
        <v>0</v>
      </c>
      <c r="M26" s="19" t="s">
        <v>83</v>
      </c>
      <c r="N26" s="16" t="s">
        <v>84</v>
      </c>
      <c r="O26" s="16">
        <v>19.46</v>
      </c>
      <c r="P26" s="17"/>
      <c r="Q26" s="18">
        <f t="shared" si="0"/>
        <v>0</v>
      </c>
      <c r="S26" s="47" t="s">
        <v>390</v>
      </c>
      <c r="T26" s="45" t="str">
        <f t="shared" si="2"/>
        <v/>
      </c>
    </row>
    <row r="27" spans="1:20" ht="15.55" thickBot="1">
      <c r="A27" s="41" t="s">
        <v>69</v>
      </c>
      <c r="B27" s="9">
        <v>91</v>
      </c>
      <c r="C27" s="10" t="s">
        <v>85</v>
      </c>
      <c r="D27" s="11" t="s">
        <v>86</v>
      </c>
      <c r="E27" s="12"/>
      <c r="F27" s="12"/>
      <c r="G27" s="12"/>
      <c r="H27" s="13">
        <v>2570</v>
      </c>
      <c r="I27" s="14"/>
      <c r="J27" s="15">
        <f t="shared" si="1"/>
        <v>0</v>
      </c>
      <c r="M27" s="19" t="s">
        <v>87</v>
      </c>
      <c r="N27" s="16" t="s">
        <v>88</v>
      </c>
      <c r="O27" s="16">
        <v>19.46</v>
      </c>
      <c r="P27" s="17"/>
      <c r="Q27" s="18">
        <f t="shared" si="0"/>
        <v>0</v>
      </c>
      <c r="S27" s="47" t="s">
        <v>69</v>
      </c>
      <c r="T27" s="45" t="str">
        <f t="shared" si="2"/>
        <v/>
      </c>
    </row>
    <row r="28" spans="1:20" ht="15.55" thickBot="1">
      <c r="A28" s="41" t="s">
        <v>441</v>
      </c>
      <c r="B28" s="9">
        <v>96</v>
      </c>
      <c r="C28" s="10" t="s">
        <v>89</v>
      </c>
      <c r="D28" s="11" t="s">
        <v>90</v>
      </c>
      <c r="E28" s="11"/>
      <c r="F28" s="11"/>
      <c r="G28" s="12"/>
      <c r="H28" s="13">
        <v>32824.584139557257</v>
      </c>
      <c r="I28" s="14"/>
      <c r="J28" s="15">
        <f t="shared" si="1"/>
        <v>0</v>
      </c>
      <c r="M28" s="19" t="s">
        <v>91</v>
      </c>
      <c r="N28" s="16" t="s">
        <v>92</v>
      </c>
      <c r="O28" s="16">
        <v>12.36</v>
      </c>
      <c r="P28" s="17"/>
      <c r="Q28" s="18">
        <f>O28*P28</f>
        <v>0</v>
      </c>
      <c r="S28" s="47" t="s">
        <v>391</v>
      </c>
      <c r="T28" s="45" t="str">
        <f t="shared" si="2"/>
        <v/>
      </c>
    </row>
    <row r="29" spans="1:20" ht="15.55" thickBot="1">
      <c r="A29" s="41" t="s">
        <v>93</v>
      </c>
      <c r="B29" s="9">
        <v>201</v>
      </c>
      <c r="C29" s="10" t="s">
        <v>94</v>
      </c>
      <c r="D29" s="11" t="s">
        <v>95</v>
      </c>
      <c r="E29" s="12"/>
      <c r="F29" s="12"/>
      <c r="G29" s="12"/>
      <c r="H29" s="13">
        <v>1502</v>
      </c>
      <c r="I29" s="14"/>
      <c r="J29" s="15">
        <f t="shared" si="1"/>
        <v>0</v>
      </c>
      <c r="M29" s="19" t="s">
        <v>96</v>
      </c>
      <c r="N29" s="16" t="s">
        <v>97</v>
      </c>
      <c r="O29" s="16">
        <v>19.46</v>
      </c>
      <c r="P29" s="17"/>
      <c r="Q29" s="18">
        <f t="shared" si="0"/>
        <v>0</v>
      </c>
      <c r="S29" s="47" t="s">
        <v>430</v>
      </c>
      <c r="T29" s="45" t="str">
        <f t="shared" si="2"/>
        <v/>
      </c>
    </row>
    <row r="30" spans="1:20" ht="15.55" thickBot="1">
      <c r="A30" s="41" t="s">
        <v>93</v>
      </c>
      <c r="B30" s="9">
        <v>202</v>
      </c>
      <c r="C30" s="10" t="s">
        <v>98</v>
      </c>
      <c r="D30" s="11" t="s">
        <v>99</v>
      </c>
      <c r="E30" s="12"/>
      <c r="F30" s="12"/>
      <c r="G30" s="12"/>
      <c r="H30" s="13">
        <v>1688</v>
      </c>
      <c r="I30" s="14"/>
      <c r="J30" s="15">
        <f t="shared" si="1"/>
        <v>0</v>
      </c>
      <c r="M30" s="19" t="s">
        <v>100</v>
      </c>
      <c r="N30" s="16" t="s">
        <v>101</v>
      </c>
      <c r="O30" s="16">
        <v>23.14</v>
      </c>
      <c r="P30" s="17"/>
      <c r="Q30" s="18">
        <f t="shared" si="0"/>
        <v>0</v>
      </c>
      <c r="S30" s="47" t="s">
        <v>273</v>
      </c>
      <c r="T30" s="45" t="str">
        <f t="shared" si="2"/>
        <v/>
      </c>
    </row>
    <row r="31" spans="1:20" ht="15.55" thickBot="1">
      <c r="A31" s="41" t="s">
        <v>413</v>
      </c>
      <c r="B31" s="9">
        <v>311</v>
      </c>
      <c r="C31" s="10" t="s">
        <v>102</v>
      </c>
      <c r="D31" s="11" t="s">
        <v>103</v>
      </c>
      <c r="E31" s="12"/>
      <c r="F31" s="12"/>
      <c r="G31" s="12"/>
      <c r="H31" s="13">
        <v>2263.657520103171</v>
      </c>
      <c r="I31" s="14"/>
      <c r="J31" s="15">
        <f t="shared" si="1"/>
        <v>0</v>
      </c>
      <c r="M31" s="19" t="s">
        <v>104</v>
      </c>
      <c r="N31" s="16" t="s">
        <v>101</v>
      </c>
      <c r="O31" s="16">
        <v>23.14</v>
      </c>
      <c r="P31" s="17"/>
      <c r="Q31" s="18">
        <f t="shared" si="0"/>
        <v>0</v>
      </c>
      <c r="S31" s="47" t="s">
        <v>435</v>
      </c>
      <c r="T31" s="45" t="str">
        <f t="shared" si="2"/>
        <v/>
      </c>
    </row>
    <row r="32" spans="1:20" ht="15.55" thickBot="1">
      <c r="A32" s="41" t="s">
        <v>414</v>
      </c>
      <c r="B32" s="9">
        <v>312</v>
      </c>
      <c r="C32" s="10" t="s">
        <v>105</v>
      </c>
      <c r="D32" s="11" t="s">
        <v>106</v>
      </c>
      <c r="E32" s="12"/>
      <c r="F32" s="12"/>
      <c r="G32" s="12"/>
      <c r="H32" s="13">
        <v>1400</v>
      </c>
      <c r="I32" s="14"/>
      <c r="J32" s="15">
        <f t="shared" si="1"/>
        <v>0</v>
      </c>
      <c r="M32" s="19" t="s">
        <v>107</v>
      </c>
      <c r="N32" s="16" t="s">
        <v>108</v>
      </c>
      <c r="O32" s="16">
        <v>23.14</v>
      </c>
      <c r="P32" s="17"/>
      <c r="Q32" s="18">
        <f t="shared" si="0"/>
        <v>0</v>
      </c>
      <c r="S32" s="47" t="s">
        <v>171</v>
      </c>
      <c r="T32" s="45" t="str">
        <f t="shared" si="2"/>
        <v/>
      </c>
    </row>
    <row r="33" spans="1:20" ht="15.55" thickBot="1">
      <c r="A33" s="41" t="s">
        <v>425</v>
      </c>
      <c r="B33" s="9">
        <v>321</v>
      </c>
      <c r="C33" s="10" t="s">
        <v>109</v>
      </c>
      <c r="D33" s="11" t="s">
        <v>110</v>
      </c>
      <c r="E33" s="12"/>
      <c r="F33" s="12"/>
      <c r="G33" s="12"/>
      <c r="H33" s="13">
        <v>1956.8683064985423</v>
      </c>
      <c r="I33" s="14"/>
      <c r="J33" s="15">
        <f t="shared" si="1"/>
        <v>0</v>
      </c>
      <c r="M33" s="19" t="s">
        <v>111</v>
      </c>
      <c r="N33" s="16" t="s">
        <v>101</v>
      </c>
      <c r="O33" s="16">
        <v>23.14</v>
      </c>
      <c r="P33" s="17"/>
      <c r="Q33" s="18">
        <f t="shared" si="0"/>
        <v>0</v>
      </c>
      <c r="S33" s="47" t="s">
        <v>193</v>
      </c>
      <c r="T33" s="45" t="str">
        <f t="shared" si="2"/>
        <v/>
      </c>
    </row>
    <row r="34" spans="1:20" ht="15.55" thickBot="1">
      <c r="A34" s="41" t="s">
        <v>112</v>
      </c>
      <c r="B34" s="9">
        <v>322</v>
      </c>
      <c r="C34" s="10" t="s">
        <v>113</v>
      </c>
      <c r="D34" s="11" t="s">
        <v>114</v>
      </c>
      <c r="E34" s="12"/>
      <c r="F34" s="12"/>
      <c r="G34" s="12"/>
      <c r="H34" s="13">
        <v>1383.9398908265707</v>
      </c>
      <c r="I34" s="14"/>
      <c r="J34" s="15">
        <f t="shared" si="1"/>
        <v>0</v>
      </c>
      <c r="M34" s="19" t="s">
        <v>115</v>
      </c>
      <c r="N34" s="16" t="s">
        <v>101</v>
      </c>
      <c r="O34" s="16">
        <v>23.14</v>
      </c>
      <c r="P34" s="17"/>
      <c r="Q34" s="18">
        <f t="shared" si="0"/>
        <v>0</v>
      </c>
      <c r="S34" s="47" t="s">
        <v>422</v>
      </c>
      <c r="T34" s="45" t="str">
        <f t="shared" si="2"/>
        <v/>
      </c>
    </row>
    <row r="35" spans="1:20" ht="15.55" thickBot="1">
      <c r="A35" s="41" t="s">
        <v>112</v>
      </c>
      <c r="B35" s="9">
        <v>323</v>
      </c>
      <c r="C35" s="10" t="s">
        <v>116</v>
      </c>
      <c r="D35" s="11" t="s">
        <v>117</v>
      </c>
      <c r="E35" s="12"/>
      <c r="F35" s="12"/>
      <c r="G35" s="12"/>
      <c r="H35" s="13">
        <v>1901</v>
      </c>
      <c r="I35" s="14"/>
      <c r="J35" s="15">
        <f t="shared" si="1"/>
        <v>0</v>
      </c>
      <c r="M35" s="19" t="s">
        <v>118</v>
      </c>
      <c r="N35" s="16" t="s">
        <v>101</v>
      </c>
      <c r="O35" s="16">
        <v>23.14</v>
      </c>
      <c r="P35" s="17"/>
      <c r="Q35" s="18">
        <f t="shared" si="0"/>
        <v>0</v>
      </c>
      <c r="S35" s="47" t="s">
        <v>392</v>
      </c>
      <c r="T35" s="45" t="str">
        <f t="shared" si="2"/>
        <v/>
      </c>
    </row>
    <row r="36" spans="1:20" ht="15.55" thickBot="1">
      <c r="A36" s="41" t="s">
        <v>407</v>
      </c>
      <c r="B36" s="9">
        <v>331</v>
      </c>
      <c r="C36" s="10" t="s">
        <v>119</v>
      </c>
      <c r="D36" s="11" t="s">
        <v>120</v>
      </c>
      <c r="E36" s="12"/>
      <c r="F36" s="12"/>
      <c r="G36" s="12"/>
      <c r="H36" s="13">
        <v>1548</v>
      </c>
      <c r="I36" s="14"/>
      <c r="J36" s="15">
        <f t="shared" si="1"/>
        <v>0</v>
      </c>
      <c r="M36" s="19" t="s">
        <v>121</v>
      </c>
      <c r="N36" s="16" t="s">
        <v>101</v>
      </c>
      <c r="O36" s="16">
        <v>23.14</v>
      </c>
      <c r="P36" s="17"/>
      <c r="Q36" s="18">
        <f t="shared" si="0"/>
        <v>0</v>
      </c>
      <c r="S36" s="47" t="s">
        <v>264</v>
      </c>
      <c r="T36" s="45" t="str">
        <f t="shared" si="2"/>
        <v/>
      </c>
    </row>
    <row r="37" spans="1:20" ht="15.55" thickBot="1">
      <c r="A37" s="41" t="s">
        <v>408</v>
      </c>
      <c r="B37" s="9">
        <v>332</v>
      </c>
      <c r="C37" s="10" t="s">
        <v>122</v>
      </c>
      <c r="D37" s="11" t="s">
        <v>120</v>
      </c>
      <c r="E37" s="12"/>
      <c r="F37" s="12"/>
      <c r="G37" s="12"/>
      <c r="H37" s="13">
        <v>1548</v>
      </c>
      <c r="I37" s="14"/>
      <c r="J37" s="15">
        <f t="shared" si="1"/>
        <v>0</v>
      </c>
      <c r="M37" s="19" t="s">
        <v>123</v>
      </c>
      <c r="N37" s="16" t="s">
        <v>949</v>
      </c>
      <c r="O37" s="52">
        <v>238.35</v>
      </c>
      <c r="P37" s="17"/>
      <c r="Q37" s="18">
        <f t="shared" si="0"/>
        <v>0</v>
      </c>
      <c r="S37" s="47" t="s">
        <v>393</v>
      </c>
      <c r="T37" s="45" t="str">
        <f t="shared" si="2"/>
        <v/>
      </c>
    </row>
    <row r="38" spans="1:20" ht="15.55" thickBot="1">
      <c r="A38" s="41" t="s">
        <v>389</v>
      </c>
      <c r="B38" s="9">
        <v>341</v>
      </c>
      <c r="C38" s="10" t="s">
        <v>124</v>
      </c>
      <c r="D38" s="11" t="s">
        <v>125</v>
      </c>
      <c r="E38" s="12"/>
      <c r="F38" s="12"/>
      <c r="G38" s="12"/>
      <c r="H38" s="13">
        <v>1185</v>
      </c>
      <c r="I38" s="14"/>
      <c r="J38" s="15">
        <f t="shared" si="1"/>
        <v>0</v>
      </c>
      <c r="M38" s="19" t="s">
        <v>126</v>
      </c>
      <c r="N38" s="16" t="s">
        <v>949</v>
      </c>
      <c r="O38" s="52">
        <v>238.35</v>
      </c>
      <c r="P38" s="17"/>
      <c r="Q38" s="18">
        <f t="shared" si="0"/>
        <v>0</v>
      </c>
      <c r="S38" s="47" t="s">
        <v>426</v>
      </c>
      <c r="T38" s="45" t="str">
        <f t="shared" si="2"/>
        <v/>
      </c>
    </row>
    <row r="39" spans="1:20" ht="15.55" thickBot="1">
      <c r="A39" s="41" t="s">
        <v>390</v>
      </c>
      <c r="B39" s="9">
        <v>342</v>
      </c>
      <c r="C39" s="10" t="s">
        <v>127</v>
      </c>
      <c r="D39" s="11" t="s">
        <v>125</v>
      </c>
      <c r="E39" s="12"/>
      <c r="F39" s="12"/>
      <c r="G39" s="12"/>
      <c r="H39" s="13">
        <v>1185</v>
      </c>
      <c r="I39" s="14"/>
      <c r="J39" s="15">
        <f t="shared" si="1"/>
        <v>0</v>
      </c>
      <c r="M39" s="19" t="s">
        <v>128</v>
      </c>
      <c r="N39" s="16" t="s">
        <v>950</v>
      </c>
      <c r="O39" s="16">
        <v>176</v>
      </c>
      <c r="P39" s="17"/>
      <c r="Q39" s="18">
        <f t="shared" si="0"/>
        <v>0</v>
      </c>
      <c r="S39" s="47" t="s">
        <v>427</v>
      </c>
      <c r="T39" s="45" t="str">
        <f t="shared" si="2"/>
        <v/>
      </c>
    </row>
    <row r="40" spans="1:20" ht="15.55" thickBot="1">
      <c r="A40" s="41" t="s">
        <v>415</v>
      </c>
      <c r="B40" s="9">
        <v>351</v>
      </c>
      <c r="C40" s="10" t="s">
        <v>129</v>
      </c>
      <c r="D40" s="11" t="s">
        <v>130</v>
      </c>
      <c r="E40" s="12"/>
      <c r="F40" s="12"/>
      <c r="G40" s="12"/>
      <c r="H40" s="13">
        <v>1618.7109374447436</v>
      </c>
      <c r="I40" s="14"/>
      <c r="J40" s="15">
        <f t="shared" si="1"/>
        <v>0</v>
      </c>
      <c r="M40" s="19" t="s">
        <v>131</v>
      </c>
      <c r="N40" s="16" t="s">
        <v>101</v>
      </c>
      <c r="O40" s="16">
        <v>23.14</v>
      </c>
      <c r="P40" s="17"/>
      <c r="Q40" s="18">
        <f t="shared" si="0"/>
        <v>0</v>
      </c>
      <c r="S40" s="47" t="s">
        <v>428</v>
      </c>
      <c r="T40" s="45" t="str">
        <f t="shared" si="2"/>
        <v/>
      </c>
    </row>
    <row r="41" spans="1:20" ht="15.55" thickBot="1">
      <c r="A41" s="41" t="s">
        <v>429</v>
      </c>
      <c r="B41" s="9">
        <v>352</v>
      </c>
      <c r="C41" s="10" t="s">
        <v>132</v>
      </c>
      <c r="D41" s="11" t="s">
        <v>130</v>
      </c>
      <c r="E41" s="12"/>
      <c r="F41" s="12"/>
      <c r="G41" s="12"/>
      <c r="H41" s="13">
        <v>1618.7109374447436</v>
      </c>
      <c r="I41" s="14"/>
      <c r="J41" s="15">
        <f t="shared" si="1"/>
        <v>0</v>
      </c>
      <c r="M41" s="19" t="s">
        <v>133</v>
      </c>
      <c r="N41" s="16" t="s">
        <v>101</v>
      </c>
      <c r="O41" s="16">
        <v>23.14</v>
      </c>
      <c r="P41" s="17"/>
      <c r="Q41" s="18">
        <f t="shared" si="0"/>
        <v>0</v>
      </c>
      <c r="S41" s="47" t="s">
        <v>394</v>
      </c>
      <c r="T41" s="45">
        <v>0</v>
      </c>
    </row>
    <row r="42" spans="1:20" ht="15.55" thickBot="1">
      <c r="A42" s="41" t="s">
        <v>416</v>
      </c>
      <c r="B42" s="9">
        <v>361</v>
      </c>
      <c r="C42" s="10" t="s">
        <v>134</v>
      </c>
      <c r="D42" s="11" t="s">
        <v>16</v>
      </c>
      <c r="E42" s="12"/>
      <c r="F42" s="12"/>
      <c r="G42" s="12"/>
      <c r="H42" s="13">
        <v>1991</v>
      </c>
      <c r="I42" s="14"/>
      <c r="J42" s="15">
        <f t="shared" si="1"/>
        <v>0</v>
      </c>
      <c r="M42" s="19" t="s">
        <v>135</v>
      </c>
      <c r="N42" s="16" t="s">
        <v>136</v>
      </c>
      <c r="O42" s="16">
        <v>146.00753207997613</v>
      </c>
      <c r="P42" s="17"/>
      <c r="Q42" s="18">
        <f t="shared" si="0"/>
        <v>0</v>
      </c>
      <c r="S42" s="47" t="s">
        <v>168</v>
      </c>
      <c r="T42" s="45" t="str">
        <f t="shared" si="2"/>
        <v/>
      </c>
    </row>
    <row r="43" spans="1:20" ht="15.55" thickBot="1">
      <c r="A43" s="44" t="s">
        <v>437</v>
      </c>
      <c r="B43" s="9">
        <v>362</v>
      </c>
      <c r="C43" s="10" t="s">
        <v>137</v>
      </c>
      <c r="D43" s="11" t="s">
        <v>16</v>
      </c>
      <c r="E43" s="12"/>
      <c r="F43" s="12"/>
      <c r="G43" s="12"/>
      <c r="H43" s="13">
        <v>1991</v>
      </c>
      <c r="I43" s="14"/>
      <c r="J43" s="15">
        <f t="shared" si="1"/>
        <v>0</v>
      </c>
      <c r="M43" s="19" t="s">
        <v>138</v>
      </c>
      <c r="N43" s="16" t="s">
        <v>136</v>
      </c>
      <c r="O43" s="16">
        <v>146.00753207997613</v>
      </c>
      <c r="P43" s="17"/>
      <c r="Q43" s="18">
        <f t="shared" si="0"/>
        <v>0</v>
      </c>
      <c r="S43" s="47" t="s">
        <v>64</v>
      </c>
      <c r="T43" s="45" t="str">
        <f t="shared" si="2"/>
        <v/>
      </c>
    </row>
    <row r="44" spans="1:20" ht="15.55" thickBot="1">
      <c r="A44" s="41" t="s">
        <v>410</v>
      </c>
      <c r="B44" s="9">
        <v>381</v>
      </c>
      <c r="C44" s="10" t="s">
        <v>139</v>
      </c>
      <c r="D44" s="11" t="s">
        <v>20</v>
      </c>
      <c r="E44" s="12"/>
      <c r="F44" s="12"/>
      <c r="G44" s="12"/>
      <c r="H44" s="13">
        <v>1619</v>
      </c>
      <c r="I44" s="14"/>
      <c r="J44" s="15">
        <f t="shared" si="1"/>
        <v>0</v>
      </c>
      <c r="M44" s="19" t="s">
        <v>140</v>
      </c>
      <c r="N44" s="16" t="s">
        <v>136</v>
      </c>
      <c r="O44" s="16">
        <v>146.00753207997613</v>
      </c>
      <c r="P44" s="17"/>
      <c r="Q44" s="18">
        <f t="shared" si="0"/>
        <v>0</v>
      </c>
      <c r="S44" s="47" t="s">
        <v>419</v>
      </c>
      <c r="T44" s="45" t="str">
        <f t="shared" si="2"/>
        <v/>
      </c>
    </row>
    <row r="45" spans="1:20" ht="15.55" thickBot="1">
      <c r="A45" s="41" t="s">
        <v>392</v>
      </c>
      <c r="B45" s="9">
        <v>382</v>
      </c>
      <c r="C45" s="10" t="s">
        <v>141</v>
      </c>
      <c r="D45" s="26" t="s">
        <v>20</v>
      </c>
      <c r="E45" s="12"/>
      <c r="F45" s="12"/>
      <c r="G45" s="12"/>
      <c r="H45" s="13">
        <v>1619</v>
      </c>
      <c r="I45" s="14"/>
      <c r="J45" s="15">
        <f t="shared" si="1"/>
        <v>0</v>
      </c>
      <c r="M45" s="19" t="s">
        <v>142</v>
      </c>
      <c r="N45" s="16" t="s">
        <v>52</v>
      </c>
      <c r="O45" s="16">
        <v>981</v>
      </c>
      <c r="P45" s="17"/>
      <c r="Q45" s="18">
        <f t="shared" si="0"/>
        <v>0</v>
      </c>
      <c r="S45" s="47" t="s">
        <v>395</v>
      </c>
      <c r="T45" s="45" t="str">
        <f t="shared" si="2"/>
        <v/>
      </c>
    </row>
    <row r="46" spans="1:20" ht="15.55" thickBot="1">
      <c r="A46" s="41" t="s">
        <v>403</v>
      </c>
      <c r="B46" s="9">
        <v>383</v>
      </c>
      <c r="C46" s="10" t="s">
        <v>143</v>
      </c>
      <c r="D46" s="26" t="s">
        <v>20</v>
      </c>
      <c r="E46" s="12"/>
      <c r="F46" s="12"/>
      <c r="G46" s="12"/>
      <c r="H46" s="13">
        <v>1619</v>
      </c>
      <c r="I46" s="14"/>
      <c r="J46" s="15">
        <f t="shared" si="1"/>
        <v>0</v>
      </c>
      <c r="M46" s="19" t="s">
        <v>144</v>
      </c>
      <c r="N46" s="16" t="s">
        <v>52</v>
      </c>
      <c r="O46" s="16">
        <v>981</v>
      </c>
      <c r="P46" s="17"/>
      <c r="Q46" s="18">
        <f t="shared" si="0"/>
        <v>0</v>
      </c>
      <c r="S46" s="47" t="s">
        <v>254</v>
      </c>
      <c r="T46" s="45" t="str">
        <f t="shared" si="2"/>
        <v/>
      </c>
    </row>
    <row r="47" spans="1:20" ht="15" thickBot="1">
      <c r="A47" s="44" t="s">
        <v>454</v>
      </c>
      <c r="B47" s="9">
        <v>391</v>
      </c>
      <c r="C47" s="10" t="s">
        <v>145</v>
      </c>
      <c r="D47" s="26" t="s">
        <v>20</v>
      </c>
      <c r="E47" s="12"/>
      <c r="F47" s="12"/>
      <c r="G47" s="12"/>
      <c r="H47" s="13">
        <v>1619</v>
      </c>
      <c r="I47" s="14"/>
      <c r="J47" s="15">
        <f t="shared" si="1"/>
        <v>0</v>
      </c>
      <c r="P47">
        <f>SUM(P6:P46)</f>
        <v>0</v>
      </c>
      <c r="Q47" s="31">
        <f>SUM(Q6:Q46)</f>
        <v>0</v>
      </c>
      <c r="S47" s="47" t="s">
        <v>421</v>
      </c>
      <c r="T47" s="45" t="str">
        <f t="shared" si="2"/>
        <v/>
      </c>
    </row>
    <row r="48" spans="1:20" ht="15" thickBot="1">
      <c r="A48" s="44" t="s">
        <v>455</v>
      </c>
      <c r="B48" s="9">
        <v>392</v>
      </c>
      <c r="C48" s="10" t="s">
        <v>146</v>
      </c>
      <c r="D48" s="26" t="s">
        <v>20</v>
      </c>
      <c r="E48" s="12"/>
      <c r="F48" s="12"/>
      <c r="G48" s="12"/>
      <c r="H48" s="13">
        <v>1619</v>
      </c>
      <c r="I48" s="14"/>
      <c r="J48" s="15">
        <f t="shared" si="1"/>
        <v>0</v>
      </c>
      <c r="S48" s="47" t="s">
        <v>420</v>
      </c>
      <c r="T48" s="45" t="str">
        <f t="shared" si="2"/>
        <v/>
      </c>
    </row>
    <row r="49" spans="1:20" ht="15" thickBot="1">
      <c r="A49" s="41" t="s">
        <v>442</v>
      </c>
      <c r="B49" s="9">
        <v>393</v>
      </c>
      <c r="C49" s="10" t="s">
        <v>147</v>
      </c>
      <c r="D49" s="26" t="s">
        <v>20</v>
      </c>
      <c r="E49" s="12"/>
      <c r="F49" s="12"/>
      <c r="G49" s="12"/>
      <c r="H49" s="13">
        <v>1619</v>
      </c>
      <c r="I49" s="14"/>
      <c r="J49" s="15">
        <f t="shared" si="1"/>
        <v>0</v>
      </c>
      <c r="S49" s="47" t="s">
        <v>425</v>
      </c>
      <c r="T49" s="45" t="str">
        <f t="shared" si="2"/>
        <v/>
      </c>
    </row>
    <row r="50" spans="1:20" ht="15" thickBot="1">
      <c r="A50" s="41" t="s">
        <v>443</v>
      </c>
      <c r="B50" s="9">
        <v>394</v>
      </c>
      <c r="C50" s="10" t="s">
        <v>148</v>
      </c>
      <c r="D50" s="26" t="s">
        <v>20</v>
      </c>
      <c r="E50" s="12"/>
      <c r="F50" s="12"/>
      <c r="G50" s="12"/>
      <c r="H50" s="13">
        <v>1619</v>
      </c>
      <c r="I50" s="14"/>
      <c r="J50" s="15">
        <f t="shared" si="1"/>
        <v>0</v>
      </c>
      <c r="S50" s="47" t="s">
        <v>112</v>
      </c>
      <c r="T50" s="45" t="str">
        <f t="shared" si="2"/>
        <v/>
      </c>
    </row>
    <row r="51" spans="1:20" ht="24.8" thickBot="1">
      <c r="A51" s="41" t="s">
        <v>444</v>
      </c>
      <c r="B51" s="9">
        <v>397</v>
      </c>
      <c r="C51" s="10" t="s">
        <v>149</v>
      </c>
      <c r="D51" s="26" t="s">
        <v>20</v>
      </c>
      <c r="E51" s="12"/>
      <c r="F51" s="12"/>
      <c r="G51" s="12"/>
      <c r="H51" s="13">
        <v>1619</v>
      </c>
      <c r="I51" s="14"/>
      <c r="J51" s="15">
        <f t="shared" si="1"/>
        <v>0</v>
      </c>
      <c r="S51" s="47" t="s">
        <v>179</v>
      </c>
      <c r="T51" s="45" t="str">
        <f t="shared" si="2"/>
        <v/>
      </c>
    </row>
    <row r="52" spans="1:20" ht="15" thickBot="1">
      <c r="A52" s="41" t="s">
        <v>150</v>
      </c>
      <c r="B52" s="9">
        <v>511</v>
      </c>
      <c r="C52" s="10" t="s">
        <v>151</v>
      </c>
      <c r="D52" s="11" t="s">
        <v>44</v>
      </c>
      <c r="E52" s="11"/>
      <c r="F52" s="11"/>
      <c r="G52" s="12"/>
      <c r="H52" s="13">
        <v>1585</v>
      </c>
      <c r="I52" s="14"/>
      <c r="J52" s="15">
        <f t="shared" si="1"/>
        <v>0</v>
      </c>
      <c r="S52" s="47" t="s">
        <v>397</v>
      </c>
      <c r="T52" s="45" t="str">
        <f t="shared" si="2"/>
        <v/>
      </c>
    </row>
    <row r="53" spans="1:20" ht="15" thickBot="1">
      <c r="A53" s="41" t="s">
        <v>152</v>
      </c>
      <c r="B53" s="9">
        <v>512</v>
      </c>
      <c r="C53" s="10" t="s">
        <v>153</v>
      </c>
      <c r="D53" s="11" t="s">
        <v>44</v>
      </c>
      <c r="E53" s="11"/>
      <c r="F53" s="11"/>
      <c r="G53" s="12"/>
      <c r="H53" s="13">
        <v>1585</v>
      </c>
      <c r="I53" s="14"/>
      <c r="J53" s="15">
        <f t="shared" si="1"/>
        <v>0</v>
      </c>
      <c r="S53" s="47" t="s">
        <v>396</v>
      </c>
      <c r="T53" s="45" t="str">
        <f t="shared" si="2"/>
        <v/>
      </c>
    </row>
    <row r="54" spans="1:20" ht="15" thickBot="1">
      <c r="A54" s="41" t="s">
        <v>417</v>
      </c>
      <c r="B54" s="9">
        <v>521</v>
      </c>
      <c r="C54" s="10" t="s">
        <v>154</v>
      </c>
      <c r="D54" s="11" t="s">
        <v>12</v>
      </c>
      <c r="E54" s="27" t="s">
        <v>31</v>
      </c>
      <c r="F54" s="50" t="s">
        <v>32</v>
      </c>
      <c r="G54" s="51"/>
      <c r="H54" s="28">
        <f>IF(I54&lt;1,19349.81,6073.76)</f>
        <v>19349.810000000001</v>
      </c>
      <c r="I54" s="14"/>
      <c r="J54" s="15">
        <f t="shared" si="1"/>
        <v>0</v>
      </c>
      <c r="S54" s="47" t="s">
        <v>434</v>
      </c>
      <c r="T54" s="45" t="str">
        <f t="shared" si="2"/>
        <v/>
      </c>
    </row>
    <row r="55" spans="1:20" ht="15" thickBot="1">
      <c r="A55" s="41" t="s">
        <v>418</v>
      </c>
      <c r="B55" s="9">
        <v>522</v>
      </c>
      <c r="C55" s="10" t="s">
        <v>155</v>
      </c>
      <c r="D55" s="11" t="s">
        <v>12</v>
      </c>
      <c r="E55" s="27" t="s">
        <v>31</v>
      </c>
      <c r="F55" s="50" t="s">
        <v>32</v>
      </c>
      <c r="G55" s="51"/>
      <c r="H55" s="28">
        <f>IF(I55&lt;1,19349.81,6073.76)</f>
        <v>19349.810000000001</v>
      </c>
      <c r="I55" s="14"/>
      <c r="J55" s="15">
        <f t="shared" si="1"/>
        <v>0</v>
      </c>
      <c r="S55" s="47" t="s">
        <v>433</v>
      </c>
      <c r="T55" s="45" t="str">
        <f t="shared" si="2"/>
        <v/>
      </c>
    </row>
    <row r="56" spans="1:20" ht="15" thickBot="1">
      <c r="A56" s="41" t="s">
        <v>445</v>
      </c>
      <c r="B56" s="9">
        <v>541</v>
      </c>
      <c r="C56" s="10" t="s">
        <v>156</v>
      </c>
      <c r="D56" s="11" t="s">
        <v>62</v>
      </c>
      <c r="E56" s="11"/>
      <c r="F56" s="11"/>
      <c r="G56" s="12"/>
      <c r="H56" s="13">
        <v>1459</v>
      </c>
      <c r="I56" s="14"/>
      <c r="J56" s="15">
        <f t="shared" si="1"/>
        <v>0</v>
      </c>
      <c r="S56" s="47" t="s">
        <v>400</v>
      </c>
      <c r="T56" s="45" t="str">
        <f t="shared" si="2"/>
        <v/>
      </c>
    </row>
    <row r="57" spans="1:20" ht="24.8" thickBot="1">
      <c r="A57" s="41" t="s">
        <v>446</v>
      </c>
      <c r="B57" s="9">
        <v>542</v>
      </c>
      <c r="C57" s="10" t="s">
        <v>157</v>
      </c>
      <c r="D57" s="11" t="s">
        <v>62</v>
      </c>
      <c r="E57" s="11"/>
      <c r="F57" s="11"/>
      <c r="G57" s="12"/>
      <c r="H57" s="13">
        <v>1459</v>
      </c>
      <c r="I57" s="14"/>
      <c r="J57" s="15">
        <f t="shared" si="1"/>
        <v>0</v>
      </c>
      <c r="S57" s="47" t="s">
        <v>398</v>
      </c>
      <c r="T57" s="45" t="str">
        <f t="shared" si="2"/>
        <v/>
      </c>
    </row>
    <row r="58" spans="1:20" ht="15" thickBot="1">
      <c r="A58" s="41" t="s">
        <v>444</v>
      </c>
      <c r="B58" s="9">
        <v>543</v>
      </c>
      <c r="C58" s="10" t="s">
        <v>158</v>
      </c>
      <c r="D58" s="11" t="s">
        <v>62</v>
      </c>
      <c r="E58" s="11"/>
      <c r="F58" s="11"/>
      <c r="G58" s="12"/>
      <c r="H58" s="13">
        <v>1459</v>
      </c>
      <c r="I58" s="14"/>
      <c r="J58" s="15">
        <f t="shared" si="1"/>
        <v>0</v>
      </c>
      <c r="S58" s="47" t="s">
        <v>399</v>
      </c>
      <c r="T58" s="45" t="str">
        <f t="shared" si="2"/>
        <v/>
      </c>
    </row>
    <row r="59" spans="1:20" ht="15" thickBot="1">
      <c r="A59" s="44" t="s">
        <v>405</v>
      </c>
      <c r="B59" s="9">
        <v>600</v>
      </c>
      <c r="C59" s="10" t="s">
        <v>159</v>
      </c>
      <c r="D59" s="11" t="s">
        <v>82</v>
      </c>
      <c r="E59" s="12"/>
      <c r="F59" s="12"/>
      <c r="G59" s="12"/>
      <c r="H59" s="32">
        <v>0</v>
      </c>
      <c r="I59" s="14"/>
      <c r="J59" s="15">
        <f t="shared" si="1"/>
        <v>0</v>
      </c>
      <c r="S59" s="47" t="s">
        <v>440</v>
      </c>
      <c r="T59" s="45" t="str">
        <f t="shared" si="2"/>
        <v/>
      </c>
    </row>
    <row r="60" spans="1:20" ht="24.8" thickBot="1">
      <c r="A60" s="44" t="s">
        <v>405</v>
      </c>
      <c r="B60" s="9">
        <v>608</v>
      </c>
      <c r="C60" s="10" t="s">
        <v>160</v>
      </c>
      <c r="D60" s="11" t="s">
        <v>82</v>
      </c>
      <c r="E60" s="12"/>
      <c r="F60" s="12"/>
      <c r="G60" s="12"/>
      <c r="H60" s="32">
        <v>0</v>
      </c>
      <c r="I60" s="14"/>
      <c r="J60" s="15">
        <f t="shared" si="1"/>
        <v>0</v>
      </c>
      <c r="S60" s="47" t="s">
        <v>444</v>
      </c>
      <c r="T60" s="45" t="str">
        <f t="shared" si="2"/>
        <v/>
      </c>
    </row>
    <row r="61" spans="1:20" ht="15" thickBot="1">
      <c r="A61" s="44" t="s">
        <v>405</v>
      </c>
      <c r="B61" s="9">
        <v>610</v>
      </c>
      <c r="C61" s="10" t="s">
        <v>161</v>
      </c>
      <c r="D61" s="11" t="s">
        <v>162</v>
      </c>
      <c r="E61" s="12"/>
      <c r="F61" s="12"/>
      <c r="G61" s="12"/>
      <c r="H61" s="13">
        <v>1104</v>
      </c>
      <c r="I61" s="14"/>
      <c r="J61" s="15">
        <f t="shared" si="1"/>
        <v>0</v>
      </c>
      <c r="S61" s="47" t="s">
        <v>442</v>
      </c>
      <c r="T61" s="45" t="str">
        <f t="shared" si="2"/>
        <v/>
      </c>
    </row>
    <row r="62" spans="1:20" ht="15" thickBot="1">
      <c r="A62" s="44" t="s">
        <v>405</v>
      </c>
      <c r="B62" s="9">
        <v>614</v>
      </c>
      <c r="C62" s="10" t="s">
        <v>163</v>
      </c>
      <c r="D62" s="11" t="s">
        <v>162</v>
      </c>
      <c r="E62" s="12"/>
      <c r="F62" s="12"/>
      <c r="G62" s="12"/>
      <c r="H62" s="13">
        <v>1104</v>
      </c>
      <c r="I62" s="14"/>
      <c r="J62" s="15">
        <f t="shared" si="1"/>
        <v>0</v>
      </c>
      <c r="S62" s="47" t="s">
        <v>443</v>
      </c>
      <c r="T62" s="45" t="str">
        <f t="shared" si="2"/>
        <v/>
      </c>
    </row>
    <row r="63" spans="1:20" ht="24.8" thickBot="1">
      <c r="A63" s="44" t="s">
        <v>405</v>
      </c>
      <c r="B63" s="9">
        <v>618</v>
      </c>
      <c r="C63" s="10" t="s">
        <v>164</v>
      </c>
      <c r="D63" s="11" t="s">
        <v>162</v>
      </c>
      <c r="E63" s="12"/>
      <c r="F63" s="12"/>
      <c r="G63" s="12"/>
      <c r="H63" s="13">
        <v>1104</v>
      </c>
      <c r="I63" s="14"/>
      <c r="J63" s="15">
        <f t="shared" si="1"/>
        <v>0</v>
      </c>
      <c r="S63" s="47" t="s">
        <v>445</v>
      </c>
      <c r="T63" s="45" t="str">
        <f t="shared" si="2"/>
        <v/>
      </c>
    </row>
    <row r="64" spans="1:20" ht="15" thickBot="1">
      <c r="A64" s="44" t="s">
        <v>64</v>
      </c>
      <c r="B64" s="9">
        <v>623</v>
      </c>
      <c r="C64" s="10" t="s">
        <v>165</v>
      </c>
      <c r="D64" s="26" t="s">
        <v>66</v>
      </c>
      <c r="E64" s="12"/>
      <c r="F64" s="12"/>
      <c r="G64" s="12"/>
      <c r="H64" s="13">
        <v>1175</v>
      </c>
      <c r="I64" s="14"/>
      <c r="J64" s="15">
        <f t="shared" si="1"/>
        <v>0</v>
      </c>
      <c r="S64" s="47" t="s">
        <v>446</v>
      </c>
      <c r="T64" s="45" t="str">
        <f t="shared" si="2"/>
        <v/>
      </c>
    </row>
    <row r="65" spans="1:20" ht="15" thickBot="1">
      <c r="A65" s="44" t="s">
        <v>946</v>
      </c>
      <c r="B65" s="9">
        <v>643</v>
      </c>
      <c r="C65" s="10" t="s">
        <v>947</v>
      </c>
      <c r="D65" s="26"/>
      <c r="E65" s="12"/>
      <c r="F65" s="12"/>
      <c r="G65" s="12"/>
      <c r="H65" s="13">
        <f>H80</f>
        <v>3366</v>
      </c>
      <c r="I65" s="14"/>
      <c r="J65" s="15">
        <f t="shared" si="1"/>
        <v>0</v>
      </c>
      <c r="S65" s="47" t="s">
        <v>946</v>
      </c>
      <c r="T65" s="45" t="str">
        <f t="shared" si="2"/>
        <v/>
      </c>
    </row>
    <row r="66" spans="1:20" ht="15" thickBot="1">
      <c r="A66" s="44" t="s">
        <v>405</v>
      </c>
      <c r="B66" s="9">
        <v>670</v>
      </c>
      <c r="C66" s="10" t="s">
        <v>166</v>
      </c>
      <c r="D66" s="11" t="s">
        <v>162</v>
      </c>
      <c r="E66" s="12"/>
      <c r="F66" s="12"/>
      <c r="G66" s="12"/>
      <c r="H66" s="13">
        <v>1104</v>
      </c>
      <c r="I66" s="14"/>
      <c r="J66" s="15">
        <f t="shared" si="1"/>
        <v>0</v>
      </c>
      <c r="S66" s="47" t="s">
        <v>454</v>
      </c>
      <c r="T66" s="45" t="str">
        <f t="shared" si="2"/>
        <v/>
      </c>
    </row>
    <row r="67" spans="1:20" ht="24.8" thickBot="1">
      <c r="A67" s="44" t="s">
        <v>405</v>
      </c>
      <c r="B67" s="9">
        <v>678</v>
      </c>
      <c r="C67" s="10" t="s">
        <v>167</v>
      </c>
      <c r="D67" s="11" t="s">
        <v>162</v>
      </c>
      <c r="E67" s="12"/>
      <c r="F67" s="12"/>
      <c r="G67" s="12"/>
      <c r="H67" s="13">
        <v>1104</v>
      </c>
      <c r="I67" s="14"/>
      <c r="J67" s="15">
        <f t="shared" si="1"/>
        <v>0</v>
      </c>
      <c r="S67" s="47" t="s">
        <v>455</v>
      </c>
      <c r="T67" s="45" t="str">
        <f t="shared" si="2"/>
        <v/>
      </c>
    </row>
    <row r="68" spans="1:20" ht="15" thickBot="1">
      <c r="A68" s="44" t="s">
        <v>168</v>
      </c>
      <c r="B68" s="9">
        <v>742</v>
      </c>
      <c r="C68" s="10" t="s">
        <v>169</v>
      </c>
      <c r="D68" s="11" t="s">
        <v>62</v>
      </c>
      <c r="E68" s="12"/>
      <c r="F68" s="12"/>
      <c r="G68" s="12"/>
      <c r="H68" s="13">
        <v>1459</v>
      </c>
      <c r="I68" s="14"/>
      <c r="J68" s="15">
        <f t="shared" si="1"/>
        <v>0</v>
      </c>
      <c r="S68" s="47" t="s">
        <v>401</v>
      </c>
      <c r="T68" s="45" t="str">
        <f t="shared" si="2"/>
        <v/>
      </c>
    </row>
    <row r="69" spans="1:20" ht="15" thickBot="1">
      <c r="A69" s="44" t="s">
        <v>39</v>
      </c>
      <c r="B69" s="9">
        <v>743</v>
      </c>
      <c r="C69" s="10" t="s">
        <v>170</v>
      </c>
      <c r="D69" s="11" t="s">
        <v>62</v>
      </c>
      <c r="E69" s="12"/>
      <c r="F69" s="12"/>
      <c r="G69" s="12"/>
      <c r="H69" s="13">
        <v>1459</v>
      </c>
      <c r="I69" s="14"/>
      <c r="J69" s="15">
        <f t="shared" si="1"/>
        <v>0</v>
      </c>
      <c r="S69" s="47" t="s">
        <v>402</v>
      </c>
      <c r="T69" s="45" t="str">
        <f t="shared" si="2"/>
        <v/>
      </c>
    </row>
    <row r="70" spans="1:20" ht="15" thickBot="1">
      <c r="A70" s="42" t="s">
        <v>171</v>
      </c>
      <c r="B70" s="9">
        <v>746</v>
      </c>
      <c r="C70" s="10" t="s">
        <v>172</v>
      </c>
      <c r="D70" s="11" t="s">
        <v>173</v>
      </c>
      <c r="E70" s="12"/>
      <c r="F70" s="12"/>
      <c r="G70" s="12"/>
      <c r="H70" s="28">
        <v>39387.155071804875</v>
      </c>
      <c r="I70" s="14"/>
      <c r="J70" s="15">
        <f t="shared" si="1"/>
        <v>0</v>
      </c>
      <c r="S70" s="47" t="s">
        <v>403</v>
      </c>
      <c r="T70" s="45" t="str">
        <f t="shared" si="2"/>
        <v/>
      </c>
    </row>
    <row r="71" spans="1:20" ht="15" thickBot="1">
      <c r="A71" s="44" t="s">
        <v>418</v>
      </c>
      <c r="B71" s="9">
        <v>747</v>
      </c>
      <c r="C71" s="10" t="s">
        <v>174</v>
      </c>
      <c r="D71" s="11" t="s">
        <v>62</v>
      </c>
      <c r="E71" s="11"/>
      <c r="F71" s="11"/>
      <c r="G71" s="12"/>
      <c r="H71" s="13">
        <v>1459</v>
      </c>
      <c r="I71" s="14"/>
      <c r="J71" s="15">
        <f t="shared" si="1"/>
        <v>0</v>
      </c>
      <c r="S71" s="47" t="s">
        <v>233</v>
      </c>
      <c r="T71" s="45" t="str">
        <f t="shared" si="2"/>
        <v/>
      </c>
    </row>
    <row r="72" spans="1:20" ht="15" thickBot="1">
      <c r="A72" s="44" t="s">
        <v>409</v>
      </c>
      <c r="B72" s="9">
        <v>748</v>
      </c>
      <c r="C72" s="10" t="s">
        <v>175</v>
      </c>
      <c r="D72" s="26" t="s">
        <v>79</v>
      </c>
      <c r="E72" s="12"/>
      <c r="F72" s="12"/>
      <c r="G72" s="12"/>
      <c r="H72" s="13">
        <v>1459</v>
      </c>
      <c r="I72" s="14"/>
      <c r="J72" s="15">
        <f t="shared" ref="J72:J139" si="3">H72*I72</f>
        <v>0</v>
      </c>
      <c r="S72" s="47" t="s">
        <v>404</v>
      </c>
      <c r="T72" s="45" t="str">
        <f t="shared" si="2"/>
        <v/>
      </c>
    </row>
    <row r="73" spans="1:20" ht="15" thickBot="1">
      <c r="A73" s="44" t="s">
        <v>64</v>
      </c>
      <c r="B73" s="9">
        <v>751</v>
      </c>
      <c r="C73" s="10" t="s">
        <v>176</v>
      </c>
      <c r="D73" s="11" t="s">
        <v>177</v>
      </c>
      <c r="E73" s="12"/>
      <c r="F73" s="12"/>
      <c r="G73" s="12"/>
      <c r="H73" s="32">
        <v>0</v>
      </c>
      <c r="I73" s="14"/>
      <c r="J73" s="15">
        <f t="shared" si="3"/>
        <v>0</v>
      </c>
      <c r="S73" s="47" t="s">
        <v>150</v>
      </c>
      <c r="T73" s="45" t="str">
        <f t="shared" si="2"/>
        <v/>
      </c>
    </row>
    <row r="74" spans="1:20" ht="15" thickBot="1">
      <c r="A74" s="44" t="s">
        <v>64</v>
      </c>
      <c r="B74" s="9">
        <v>752</v>
      </c>
      <c r="C74" s="10" t="s">
        <v>178</v>
      </c>
      <c r="D74" s="11" t="s">
        <v>82</v>
      </c>
      <c r="E74" s="12"/>
      <c r="F74" s="12"/>
      <c r="G74" s="12"/>
      <c r="H74" s="32">
        <v>0</v>
      </c>
      <c r="I74" s="14"/>
      <c r="J74" s="15">
        <f t="shared" si="3"/>
        <v>0</v>
      </c>
      <c r="S74" s="47" t="s">
        <v>152</v>
      </c>
      <c r="T74" s="45" t="str">
        <f t="shared" si="2"/>
        <v/>
      </c>
    </row>
    <row r="75" spans="1:20" ht="15" thickBot="1">
      <c r="A75" s="44" t="s">
        <v>179</v>
      </c>
      <c r="B75" s="9">
        <v>754</v>
      </c>
      <c r="C75" s="10" t="s">
        <v>180</v>
      </c>
      <c r="D75" s="26" t="s">
        <v>181</v>
      </c>
      <c r="E75" s="12"/>
      <c r="F75" s="12"/>
      <c r="G75" s="12"/>
      <c r="H75" s="13">
        <v>1175</v>
      </c>
      <c r="I75" s="14"/>
      <c r="J75" s="15">
        <f t="shared" si="3"/>
        <v>0</v>
      </c>
      <c r="S75" s="47" t="s">
        <v>405</v>
      </c>
      <c r="T75" s="45">
        <v>0</v>
      </c>
    </row>
    <row r="76" spans="1:20" ht="15" thickBot="1">
      <c r="A76" s="44" t="s">
        <v>64</v>
      </c>
      <c r="B76" s="9">
        <v>760</v>
      </c>
      <c r="C76" s="10" t="s">
        <v>182</v>
      </c>
      <c r="D76" s="11" t="s">
        <v>82</v>
      </c>
      <c r="E76" s="12"/>
      <c r="F76" s="12"/>
      <c r="G76" s="12"/>
      <c r="H76" s="30">
        <v>0</v>
      </c>
      <c r="I76" s="14"/>
      <c r="J76" s="15">
        <f t="shared" si="3"/>
        <v>0</v>
      </c>
      <c r="S76" s="47" t="s">
        <v>406</v>
      </c>
      <c r="T76" s="45" t="str">
        <f t="shared" si="2"/>
        <v/>
      </c>
    </row>
    <row r="77" spans="1:20" ht="15" thickBot="1">
      <c r="A77" s="44" t="s">
        <v>179</v>
      </c>
      <c r="B77" s="9">
        <v>811</v>
      </c>
      <c r="C77" s="10" t="s">
        <v>183</v>
      </c>
      <c r="D77" s="11" t="s">
        <v>184</v>
      </c>
      <c r="E77" s="12"/>
      <c r="F77" s="12"/>
      <c r="G77" s="12"/>
      <c r="H77" s="32">
        <v>0</v>
      </c>
      <c r="I77" s="14"/>
      <c r="J77" s="15">
        <f t="shared" si="3"/>
        <v>0</v>
      </c>
      <c r="S77" s="47" t="s">
        <v>407</v>
      </c>
      <c r="T77" s="45" t="str">
        <f t="shared" si="2"/>
        <v/>
      </c>
    </row>
    <row r="78" spans="1:20" ht="15" thickBot="1">
      <c r="A78" s="44" t="s">
        <v>179</v>
      </c>
      <c r="B78" s="9">
        <v>812</v>
      </c>
      <c r="C78" s="10" t="s">
        <v>185</v>
      </c>
      <c r="D78" s="11" t="s">
        <v>184</v>
      </c>
      <c r="E78" s="12"/>
      <c r="F78" s="12"/>
      <c r="G78" s="12"/>
      <c r="H78" s="32">
        <v>0</v>
      </c>
      <c r="I78" s="14"/>
      <c r="J78" s="15">
        <f t="shared" si="3"/>
        <v>0</v>
      </c>
      <c r="S78" s="47" t="s">
        <v>408</v>
      </c>
      <c r="T78" s="45" t="str">
        <f t="shared" si="2"/>
        <v/>
      </c>
    </row>
    <row r="79" spans="1:20" ht="15" thickBot="1">
      <c r="A79" s="44" t="s">
        <v>179</v>
      </c>
      <c r="B79" s="9">
        <v>813</v>
      </c>
      <c r="C79" s="10" t="s">
        <v>186</v>
      </c>
      <c r="D79" s="11" t="s">
        <v>184</v>
      </c>
      <c r="E79" s="12"/>
      <c r="F79" s="12"/>
      <c r="G79" s="12"/>
      <c r="H79" s="32">
        <v>0</v>
      </c>
      <c r="I79" s="14"/>
      <c r="J79" s="15">
        <f t="shared" si="3"/>
        <v>0</v>
      </c>
      <c r="S79" s="47" t="s">
        <v>409</v>
      </c>
      <c r="T79" s="45" t="str">
        <f t="shared" ref="T79:T96" si="4">IF(COUNTIFS(A:A,S79,I:I,"&gt;0")&gt;0,"Présent","")</f>
        <v/>
      </c>
    </row>
    <row r="80" spans="1:20" ht="15" thickBot="1">
      <c r="A80" s="44" t="s">
        <v>447</v>
      </c>
      <c r="B80" s="9">
        <v>821</v>
      </c>
      <c r="C80" s="10" t="s">
        <v>187</v>
      </c>
      <c r="D80" s="26" t="s">
        <v>188</v>
      </c>
      <c r="E80" s="11"/>
      <c r="F80" s="11"/>
      <c r="G80" s="11"/>
      <c r="H80" s="28">
        <v>3366</v>
      </c>
      <c r="I80" s="14"/>
      <c r="J80" s="15">
        <f t="shared" si="3"/>
        <v>0</v>
      </c>
      <c r="S80" s="47" t="s">
        <v>410</v>
      </c>
      <c r="T80" s="45" t="str">
        <f t="shared" si="4"/>
        <v/>
      </c>
    </row>
    <row r="81" spans="1:20" ht="15" thickBot="1">
      <c r="A81" s="44" t="s">
        <v>387</v>
      </c>
      <c r="B81" s="9">
        <v>860</v>
      </c>
      <c r="C81" s="10" t="s">
        <v>189</v>
      </c>
      <c r="D81" s="11" t="s">
        <v>190</v>
      </c>
      <c r="E81" s="27" t="s">
        <v>31</v>
      </c>
      <c r="F81" s="11" t="s">
        <v>191</v>
      </c>
      <c r="G81" s="11" t="s">
        <v>192</v>
      </c>
      <c r="H81" s="28">
        <f>IF(I81&lt;1,21189.21,6073.76)</f>
        <v>21189.21</v>
      </c>
      <c r="I81" s="14"/>
      <c r="J81" s="15">
        <f t="shared" si="3"/>
        <v>0</v>
      </c>
      <c r="S81" s="47" t="s">
        <v>411</v>
      </c>
      <c r="T81" s="45" t="str">
        <f t="shared" si="4"/>
        <v/>
      </c>
    </row>
    <row r="82" spans="1:20" ht="15" thickBot="1">
      <c r="A82" s="44" t="s">
        <v>193</v>
      </c>
      <c r="B82" s="9">
        <v>872</v>
      </c>
      <c r="C82" s="10" t="s">
        <v>194</v>
      </c>
      <c r="D82" s="11" t="s">
        <v>195</v>
      </c>
      <c r="E82" s="12"/>
      <c r="F82" s="12"/>
      <c r="G82" s="12"/>
      <c r="H82" s="28">
        <v>969.23076923076928</v>
      </c>
      <c r="I82" s="14"/>
      <c r="J82" s="15">
        <f t="shared" si="3"/>
        <v>0</v>
      </c>
      <c r="S82" s="47" t="s">
        <v>207</v>
      </c>
      <c r="T82" s="45" t="str">
        <f t="shared" si="4"/>
        <v/>
      </c>
    </row>
    <row r="83" spans="1:20" ht="15" thickBot="1">
      <c r="A83" s="44" t="s">
        <v>179</v>
      </c>
      <c r="B83" s="9">
        <v>873</v>
      </c>
      <c r="C83" s="10" t="s">
        <v>196</v>
      </c>
      <c r="D83" s="11" t="s">
        <v>82</v>
      </c>
      <c r="E83" s="12"/>
      <c r="F83" s="12"/>
      <c r="G83" s="12"/>
      <c r="H83" s="30">
        <v>0</v>
      </c>
      <c r="I83" s="14"/>
      <c r="J83" s="15">
        <f t="shared" si="3"/>
        <v>0</v>
      </c>
      <c r="S83" s="47" t="s">
        <v>412</v>
      </c>
      <c r="T83" s="45" t="str">
        <f t="shared" si="4"/>
        <v/>
      </c>
    </row>
    <row r="84" spans="1:20" ht="15" thickBot="1">
      <c r="A84" s="44" t="s">
        <v>39</v>
      </c>
      <c r="B84" s="9">
        <v>874</v>
      </c>
      <c r="C84" s="10" t="s">
        <v>197</v>
      </c>
      <c r="D84" s="11" t="s">
        <v>82</v>
      </c>
      <c r="E84" s="12"/>
      <c r="F84" s="12"/>
      <c r="G84" s="12"/>
      <c r="H84" s="30">
        <v>0</v>
      </c>
      <c r="I84" s="14"/>
      <c r="J84" s="15">
        <f t="shared" si="3"/>
        <v>0</v>
      </c>
      <c r="S84" s="47" t="s">
        <v>413</v>
      </c>
      <c r="T84" s="45" t="str">
        <f t="shared" si="4"/>
        <v/>
      </c>
    </row>
    <row r="85" spans="1:20" ht="15" thickBot="1">
      <c r="A85" s="44" t="s">
        <v>386</v>
      </c>
      <c r="B85" s="9">
        <v>881</v>
      </c>
      <c r="C85" s="10" t="s">
        <v>198</v>
      </c>
      <c r="D85" s="26" t="s">
        <v>199</v>
      </c>
      <c r="E85" s="27" t="s">
        <v>200</v>
      </c>
      <c r="F85" s="50" t="s">
        <v>201</v>
      </c>
      <c r="G85" s="50" t="s">
        <v>202</v>
      </c>
      <c r="H85" s="28">
        <f>IF(I85&lt;5,119188.88,3906)</f>
        <v>119188.88</v>
      </c>
      <c r="I85" s="14"/>
      <c r="J85" s="15">
        <f t="shared" si="3"/>
        <v>0</v>
      </c>
      <c r="S85" s="47" t="s">
        <v>424</v>
      </c>
      <c r="T85" s="45" t="str">
        <f t="shared" si="4"/>
        <v/>
      </c>
    </row>
    <row r="86" spans="1:20" ht="15" thickBot="1">
      <c r="A86" s="44" t="s">
        <v>394</v>
      </c>
      <c r="B86" s="9">
        <v>883</v>
      </c>
      <c r="C86" s="10" t="s">
        <v>203</v>
      </c>
      <c r="D86" s="11" t="s">
        <v>943</v>
      </c>
      <c r="E86" s="12"/>
      <c r="F86" s="12"/>
      <c r="G86" s="12"/>
      <c r="H86" s="13">
        <v>1459</v>
      </c>
      <c r="I86" s="14"/>
      <c r="J86" s="15">
        <f t="shared" si="3"/>
        <v>0</v>
      </c>
      <c r="S86" s="47" t="s">
        <v>423</v>
      </c>
      <c r="T86" s="45" t="str">
        <f t="shared" si="4"/>
        <v/>
      </c>
    </row>
    <row r="87" spans="1:20" ht="15" thickBot="1">
      <c r="A87" s="44" t="s">
        <v>394</v>
      </c>
      <c r="B87" s="9">
        <v>884</v>
      </c>
      <c r="C87" s="10" t="s">
        <v>204</v>
      </c>
      <c r="D87" s="11" t="s">
        <v>54</v>
      </c>
      <c r="E87" s="12"/>
      <c r="F87" s="12"/>
      <c r="G87" s="12"/>
      <c r="H87" s="13">
        <v>1459</v>
      </c>
      <c r="I87" s="14"/>
      <c r="J87" s="15">
        <f t="shared" si="3"/>
        <v>0</v>
      </c>
      <c r="S87" s="47" t="s">
        <v>415</v>
      </c>
      <c r="T87" s="45" t="str">
        <f t="shared" si="4"/>
        <v/>
      </c>
    </row>
    <row r="88" spans="1:20" ht="15" thickBot="1">
      <c r="A88" s="44" t="s">
        <v>394</v>
      </c>
      <c r="B88" s="9">
        <v>885</v>
      </c>
      <c r="C88" s="10" t="s">
        <v>205</v>
      </c>
      <c r="D88" s="11" t="s">
        <v>206</v>
      </c>
      <c r="E88" s="11"/>
      <c r="F88" s="11"/>
      <c r="G88" s="11"/>
      <c r="H88" s="33">
        <v>115403</v>
      </c>
      <c r="I88" s="14"/>
      <c r="J88" s="15">
        <f t="shared" si="3"/>
        <v>0</v>
      </c>
      <c r="S88" s="47" t="s">
        <v>429</v>
      </c>
      <c r="T88" s="45" t="str">
        <f t="shared" si="4"/>
        <v/>
      </c>
    </row>
    <row r="89" spans="1:20" ht="15" thickBot="1">
      <c r="A89" s="44" t="s">
        <v>207</v>
      </c>
      <c r="B89" s="9">
        <v>901</v>
      </c>
      <c r="C89" s="10" t="s">
        <v>208</v>
      </c>
      <c r="D89" s="11" t="s">
        <v>209</v>
      </c>
      <c r="E89" s="12"/>
      <c r="F89" s="12"/>
      <c r="G89" s="12"/>
      <c r="H89" s="13">
        <v>4942</v>
      </c>
      <c r="I89" s="14"/>
      <c r="J89" s="15">
        <f t="shared" si="3"/>
        <v>0</v>
      </c>
      <c r="S89" s="47" t="s">
        <v>436</v>
      </c>
      <c r="T89" s="45" t="str">
        <f t="shared" si="4"/>
        <v/>
      </c>
    </row>
    <row r="90" spans="1:20" ht="15" thickBot="1">
      <c r="A90" s="44" t="s">
        <v>207</v>
      </c>
      <c r="B90" s="9">
        <v>902</v>
      </c>
      <c r="C90" s="10" t="s">
        <v>210</v>
      </c>
      <c r="D90" s="11" t="s">
        <v>209</v>
      </c>
      <c r="E90" s="12"/>
      <c r="F90" s="12"/>
      <c r="G90" s="12"/>
      <c r="H90" s="13">
        <v>4942</v>
      </c>
      <c r="I90" s="14"/>
      <c r="J90" s="15">
        <f t="shared" si="3"/>
        <v>0</v>
      </c>
      <c r="S90" s="47" t="s">
        <v>437</v>
      </c>
      <c r="T90" s="45" t="str">
        <f t="shared" si="4"/>
        <v/>
      </c>
    </row>
    <row r="91" spans="1:20" ht="15" thickBot="1">
      <c r="A91" s="44" t="s">
        <v>207</v>
      </c>
      <c r="B91" s="9">
        <v>903</v>
      </c>
      <c r="C91" s="10" t="s">
        <v>211</v>
      </c>
      <c r="D91" s="11" t="s">
        <v>209</v>
      </c>
      <c r="E91" s="12"/>
      <c r="F91" s="12"/>
      <c r="G91" s="12"/>
      <c r="H91" s="13">
        <v>4942</v>
      </c>
      <c r="I91" s="14"/>
      <c r="J91" s="15">
        <f t="shared" si="3"/>
        <v>0</v>
      </c>
      <c r="S91" s="47" t="s">
        <v>416</v>
      </c>
      <c r="T91" s="45" t="str">
        <f t="shared" si="4"/>
        <v/>
      </c>
    </row>
    <row r="92" spans="1:20" ht="15" thickBot="1">
      <c r="A92" s="44" t="s">
        <v>207</v>
      </c>
      <c r="B92" s="9">
        <v>904</v>
      </c>
      <c r="C92" s="10" t="s">
        <v>212</v>
      </c>
      <c r="D92" s="11" t="s">
        <v>209</v>
      </c>
      <c r="E92" s="12"/>
      <c r="F92" s="12"/>
      <c r="G92" s="12"/>
      <c r="H92" s="13">
        <v>4942</v>
      </c>
      <c r="I92" s="14"/>
      <c r="J92" s="15">
        <f t="shared" si="3"/>
        <v>0</v>
      </c>
      <c r="S92" s="47" t="s">
        <v>388</v>
      </c>
      <c r="T92" s="45" t="str">
        <f t="shared" si="4"/>
        <v/>
      </c>
    </row>
    <row r="93" spans="1:20" ht="15" thickBot="1">
      <c r="A93" s="44" t="s">
        <v>207</v>
      </c>
      <c r="B93" s="9">
        <v>905</v>
      </c>
      <c r="C93" s="10" t="s">
        <v>213</v>
      </c>
      <c r="D93" s="11" t="s">
        <v>209</v>
      </c>
      <c r="E93" s="12"/>
      <c r="F93" s="12"/>
      <c r="G93" s="12"/>
      <c r="H93" s="13">
        <v>4942</v>
      </c>
      <c r="I93" s="14"/>
      <c r="J93" s="15">
        <f t="shared" si="3"/>
        <v>0</v>
      </c>
      <c r="S93" s="47" t="s">
        <v>417</v>
      </c>
      <c r="T93" s="45" t="str">
        <f t="shared" si="4"/>
        <v/>
      </c>
    </row>
    <row r="94" spans="1:20" ht="15" thickBot="1">
      <c r="A94" s="44" t="s">
        <v>433</v>
      </c>
      <c r="B94" s="9">
        <v>921</v>
      </c>
      <c r="C94" s="10" t="s">
        <v>214</v>
      </c>
      <c r="D94" s="11" t="s">
        <v>215</v>
      </c>
      <c r="E94" s="12"/>
      <c r="F94" s="12"/>
      <c r="G94" s="12"/>
      <c r="H94" s="13">
        <v>3491</v>
      </c>
      <c r="I94" s="14"/>
      <c r="J94" s="15">
        <f t="shared" si="3"/>
        <v>0</v>
      </c>
      <c r="S94" s="47" t="s">
        <v>418</v>
      </c>
      <c r="T94" s="45" t="str">
        <f t="shared" si="4"/>
        <v/>
      </c>
    </row>
    <row r="95" spans="1:20" ht="15" thickBot="1">
      <c r="A95" s="44" t="s">
        <v>193</v>
      </c>
      <c r="B95" s="9">
        <v>922</v>
      </c>
      <c r="C95" s="10" t="s">
        <v>216</v>
      </c>
      <c r="D95" s="11" t="s">
        <v>195</v>
      </c>
      <c r="E95" s="12"/>
      <c r="F95" s="12"/>
      <c r="G95" s="12"/>
      <c r="H95" s="28">
        <v>969.23076923076928</v>
      </c>
      <c r="I95" s="14"/>
      <c r="J95" s="15">
        <f t="shared" si="3"/>
        <v>0</v>
      </c>
      <c r="S95" s="47" t="s">
        <v>93</v>
      </c>
      <c r="T95" s="45" t="str">
        <f t="shared" si="4"/>
        <v/>
      </c>
    </row>
    <row r="96" spans="1:20" ht="15" thickBot="1">
      <c r="A96" s="44" t="s">
        <v>434</v>
      </c>
      <c r="B96" s="9">
        <v>923</v>
      </c>
      <c r="C96" s="10" t="s">
        <v>217</v>
      </c>
      <c r="D96" s="11" t="s">
        <v>215</v>
      </c>
      <c r="E96" s="12"/>
      <c r="F96" s="12"/>
      <c r="G96" s="12"/>
      <c r="H96" s="13">
        <v>3491</v>
      </c>
      <c r="I96" s="14"/>
      <c r="J96" s="15">
        <f t="shared" si="3"/>
        <v>0</v>
      </c>
      <c r="S96" s="47" t="s">
        <v>948</v>
      </c>
      <c r="T96" s="45" t="str">
        <f t="shared" si="4"/>
        <v/>
      </c>
    </row>
    <row r="97" spans="1:10" ht="15" thickBot="1">
      <c r="A97" s="44" t="s">
        <v>152</v>
      </c>
      <c r="B97" s="9">
        <v>931</v>
      </c>
      <c r="C97" s="10" t="s">
        <v>218</v>
      </c>
      <c r="D97" s="11" t="s">
        <v>219</v>
      </c>
      <c r="E97" s="27" t="s">
        <v>200</v>
      </c>
      <c r="F97" s="11" t="s">
        <v>220</v>
      </c>
      <c r="G97" s="12"/>
      <c r="H97" s="28">
        <f>IF(I97&lt;5,21189.21,2012.23)</f>
        <v>21189.21</v>
      </c>
      <c r="I97" s="14"/>
      <c r="J97" s="15">
        <f t="shared" si="3"/>
        <v>0</v>
      </c>
    </row>
    <row r="98" spans="1:10" ht="15" thickBot="1">
      <c r="A98" s="44" t="s">
        <v>393</v>
      </c>
      <c r="B98" s="9">
        <v>933</v>
      </c>
      <c r="C98" s="10" t="s">
        <v>221</v>
      </c>
      <c r="D98" s="11" t="s">
        <v>44</v>
      </c>
      <c r="E98" s="12"/>
      <c r="F98" s="12"/>
      <c r="G98" s="12"/>
      <c r="H98" s="13">
        <v>1585</v>
      </c>
      <c r="I98" s="14"/>
      <c r="J98" s="15">
        <f t="shared" si="3"/>
        <v>0</v>
      </c>
    </row>
    <row r="99" spans="1:10" ht="15" thickBot="1">
      <c r="A99" s="44" t="s">
        <v>396</v>
      </c>
      <c r="B99" s="9">
        <v>934</v>
      </c>
      <c r="C99" s="10" t="s">
        <v>222</v>
      </c>
      <c r="D99" s="11" t="s">
        <v>44</v>
      </c>
      <c r="E99" s="12"/>
      <c r="F99" s="12"/>
      <c r="G99" s="12"/>
      <c r="H99" s="13">
        <v>1585</v>
      </c>
      <c r="I99" s="14"/>
      <c r="J99" s="15">
        <f t="shared" si="3"/>
        <v>0</v>
      </c>
    </row>
    <row r="100" spans="1:10" ht="15" thickBot="1">
      <c r="A100" s="44" t="s">
        <v>448</v>
      </c>
      <c r="B100" s="9">
        <v>951</v>
      </c>
      <c r="C100" s="10" t="s">
        <v>223</v>
      </c>
      <c r="D100" s="11" t="s">
        <v>12</v>
      </c>
      <c r="E100" s="27" t="s">
        <v>31</v>
      </c>
      <c r="F100" s="50" t="s">
        <v>224</v>
      </c>
      <c r="G100" s="50" t="s">
        <v>32</v>
      </c>
      <c r="H100" s="28">
        <f>IF(I100&lt;1,19349.81,6073.76)</f>
        <v>19349.810000000001</v>
      </c>
      <c r="I100" s="14"/>
      <c r="J100" s="15">
        <f t="shared" si="3"/>
        <v>0</v>
      </c>
    </row>
    <row r="101" spans="1:10" ht="15" thickBot="1">
      <c r="A101" s="44" t="s">
        <v>448</v>
      </c>
      <c r="B101" s="9">
        <v>952</v>
      </c>
      <c r="C101" s="10" t="s">
        <v>225</v>
      </c>
      <c r="D101" s="11" t="s">
        <v>226</v>
      </c>
      <c r="E101" s="11"/>
      <c r="F101" s="11"/>
      <c r="G101" s="11"/>
      <c r="H101" s="28">
        <v>119188.8763836602</v>
      </c>
      <c r="I101" s="14"/>
      <c r="J101" s="15">
        <f t="shared" si="3"/>
        <v>0</v>
      </c>
    </row>
    <row r="102" spans="1:10" ht="15" thickBot="1">
      <c r="A102" s="44" t="s">
        <v>449</v>
      </c>
      <c r="B102" s="9">
        <v>953</v>
      </c>
      <c r="C102" s="10" t="s">
        <v>227</v>
      </c>
      <c r="D102" s="11" t="s">
        <v>199</v>
      </c>
      <c r="E102" s="27" t="s">
        <v>31</v>
      </c>
      <c r="F102" s="50" t="s">
        <v>201</v>
      </c>
      <c r="G102" s="50" t="s">
        <v>202</v>
      </c>
      <c r="H102" s="28">
        <f>IF(I102&lt;1,119188.88,3906)</f>
        <v>119188.88</v>
      </c>
      <c r="I102" s="14"/>
      <c r="J102" s="15">
        <f t="shared" si="3"/>
        <v>0</v>
      </c>
    </row>
    <row r="103" spans="1:10" ht="15" thickBot="1">
      <c r="A103" s="44" t="s">
        <v>394</v>
      </c>
      <c r="B103" s="9">
        <v>954</v>
      </c>
      <c r="C103" s="10" t="s">
        <v>228</v>
      </c>
      <c r="D103" s="11" t="s">
        <v>229</v>
      </c>
      <c r="E103" s="27" t="s">
        <v>31</v>
      </c>
      <c r="F103" s="50" t="s">
        <v>230</v>
      </c>
      <c r="G103" s="50" t="s">
        <v>90</v>
      </c>
      <c r="H103" s="28">
        <f>IF(I103&lt;1,517170.63,32824.58)</f>
        <v>517170.63</v>
      </c>
      <c r="I103" s="14"/>
      <c r="J103" s="15">
        <f t="shared" si="3"/>
        <v>0</v>
      </c>
    </row>
    <row r="104" spans="1:10" ht="15" thickBot="1">
      <c r="A104" s="41" t="s">
        <v>449</v>
      </c>
      <c r="B104" s="9">
        <v>957</v>
      </c>
      <c r="C104" s="10" t="s">
        <v>231</v>
      </c>
      <c r="D104" s="26" t="s">
        <v>199</v>
      </c>
      <c r="E104" s="27" t="s">
        <v>31</v>
      </c>
      <c r="F104" s="50" t="s">
        <v>201</v>
      </c>
      <c r="G104" s="50" t="s">
        <v>202</v>
      </c>
      <c r="H104" s="28">
        <f>IF(I104&lt;1,119188.88,3906)</f>
        <v>119188.88</v>
      </c>
      <c r="I104" s="14"/>
      <c r="J104" s="15">
        <f t="shared" si="3"/>
        <v>0</v>
      </c>
    </row>
    <row r="105" spans="1:10" ht="15" thickBot="1">
      <c r="A105" s="44" t="s">
        <v>394</v>
      </c>
      <c r="B105" s="9">
        <v>958</v>
      </c>
      <c r="C105" s="10" t="s">
        <v>232</v>
      </c>
      <c r="D105" s="11" t="s">
        <v>229</v>
      </c>
      <c r="E105" s="27" t="s">
        <v>31</v>
      </c>
      <c r="F105" s="50" t="s">
        <v>230</v>
      </c>
      <c r="G105" s="50" t="s">
        <v>90</v>
      </c>
      <c r="H105" s="28">
        <f>IF(I105&lt;1,517170.63,32824.58)</f>
        <v>517170.63</v>
      </c>
      <c r="I105" s="14"/>
      <c r="J105" s="15">
        <f t="shared" si="3"/>
        <v>0</v>
      </c>
    </row>
    <row r="106" spans="1:10" ht="15" thickBot="1">
      <c r="A106" s="44" t="s">
        <v>233</v>
      </c>
      <c r="B106" s="9">
        <v>959</v>
      </c>
      <c r="C106" s="10" t="s">
        <v>234</v>
      </c>
      <c r="D106" s="11" t="s">
        <v>235</v>
      </c>
      <c r="E106" s="11"/>
      <c r="F106" s="11"/>
      <c r="G106" s="11"/>
      <c r="H106" s="13">
        <v>44781.013800445224</v>
      </c>
      <c r="I106" s="14"/>
      <c r="J106" s="15">
        <f t="shared" si="3"/>
        <v>0</v>
      </c>
    </row>
    <row r="107" spans="1:10" ht="15" thickBot="1">
      <c r="A107" s="44" t="s">
        <v>233</v>
      </c>
      <c r="B107" s="9">
        <v>961</v>
      </c>
      <c r="C107" s="10" t="s">
        <v>236</v>
      </c>
      <c r="D107" s="11" t="s">
        <v>235</v>
      </c>
      <c r="E107" s="11"/>
      <c r="F107" s="11"/>
      <c r="G107" s="11"/>
      <c r="H107" s="13">
        <v>44781.013800445224</v>
      </c>
      <c r="I107" s="14"/>
      <c r="J107" s="15">
        <f t="shared" si="3"/>
        <v>0</v>
      </c>
    </row>
    <row r="108" spans="1:10" ht="15" thickBot="1">
      <c r="A108" s="44" t="s">
        <v>394</v>
      </c>
      <c r="B108" s="9">
        <v>962</v>
      </c>
      <c r="C108" s="10" t="s">
        <v>237</v>
      </c>
      <c r="D108" s="11" t="s">
        <v>82</v>
      </c>
      <c r="E108" s="12"/>
      <c r="F108" s="12"/>
      <c r="G108" s="12"/>
      <c r="H108" s="30">
        <v>0</v>
      </c>
      <c r="I108" s="14"/>
      <c r="J108" s="15">
        <f t="shared" si="3"/>
        <v>0</v>
      </c>
    </row>
    <row r="109" spans="1:10" ht="15" thickBot="1">
      <c r="A109" s="44" t="s">
        <v>448</v>
      </c>
      <c r="B109" s="9">
        <v>966</v>
      </c>
      <c r="C109" s="10" t="s">
        <v>238</v>
      </c>
      <c r="D109" s="11" t="s">
        <v>12</v>
      </c>
      <c r="E109" s="27" t="s">
        <v>31</v>
      </c>
      <c r="F109" s="50" t="s">
        <v>32</v>
      </c>
      <c r="G109" s="51"/>
      <c r="H109" s="28">
        <f>IF(I109&lt;1,19349.81,6073.76)</f>
        <v>19349.810000000001</v>
      </c>
      <c r="I109" s="14"/>
      <c r="J109" s="15">
        <f t="shared" si="3"/>
        <v>0</v>
      </c>
    </row>
    <row r="110" spans="1:10" ht="15" thickBot="1">
      <c r="A110" s="44" t="s">
        <v>948</v>
      </c>
      <c r="B110" s="9" t="s">
        <v>922</v>
      </c>
      <c r="C110" s="10" t="s">
        <v>239</v>
      </c>
      <c r="D110" s="34" t="s">
        <v>12</v>
      </c>
      <c r="E110" s="27"/>
      <c r="F110" s="11"/>
      <c r="G110" s="12"/>
      <c r="H110" s="35">
        <v>19349.807806887788</v>
      </c>
      <c r="I110" s="14"/>
      <c r="J110" s="15">
        <f t="shared" si="3"/>
        <v>0</v>
      </c>
    </row>
    <row r="111" spans="1:10" ht="24.8" thickBot="1">
      <c r="A111" s="44" t="s">
        <v>454</v>
      </c>
      <c r="B111" s="9">
        <v>3911</v>
      </c>
      <c r="C111" s="10" t="s">
        <v>450</v>
      </c>
      <c r="D111" s="34"/>
      <c r="E111" s="11"/>
      <c r="F111" s="11"/>
      <c r="G111" s="12"/>
      <c r="H111" s="35">
        <v>1619</v>
      </c>
      <c r="I111" s="14"/>
      <c r="J111" s="15">
        <f t="shared" si="3"/>
        <v>0</v>
      </c>
    </row>
    <row r="112" spans="1:10" ht="24.8" thickBot="1">
      <c r="A112" s="44" t="s">
        <v>454</v>
      </c>
      <c r="B112" s="9">
        <v>3912</v>
      </c>
      <c r="C112" s="10" t="s">
        <v>451</v>
      </c>
      <c r="D112" s="34"/>
      <c r="E112" s="11"/>
      <c r="F112" s="11"/>
      <c r="G112" s="12"/>
      <c r="H112" s="35">
        <v>1619</v>
      </c>
      <c r="I112" s="14"/>
      <c r="J112" s="15">
        <f t="shared" si="3"/>
        <v>0</v>
      </c>
    </row>
    <row r="113" spans="1:10" ht="24.8" thickBot="1">
      <c r="A113" s="44" t="s">
        <v>455</v>
      </c>
      <c r="B113" s="9">
        <v>3921</v>
      </c>
      <c r="C113" s="10" t="s">
        <v>452</v>
      </c>
      <c r="D113" s="34"/>
      <c r="E113" s="11"/>
      <c r="F113" s="11"/>
      <c r="G113" s="12"/>
      <c r="H113" s="35">
        <v>1619</v>
      </c>
      <c r="I113" s="14"/>
      <c r="J113" s="15">
        <f t="shared" si="3"/>
        <v>0</v>
      </c>
    </row>
    <row r="114" spans="1:10" ht="15" thickBot="1">
      <c r="A114" s="44" t="s">
        <v>455</v>
      </c>
      <c r="B114" s="9">
        <v>3922</v>
      </c>
      <c r="C114" s="10" t="s">
        <v>453</v>
      </c>
      <c r="D114" s="34"/>
      <c r="E114" s="11"/>
      <c r="F114" s="11"/>
      <c r="G114" s="12"/>
      <c r="H114" s="35">
        <v>1619</v>
      </c>
      <c r="I114" s="14"/>
      <c r="J114" s="15">
        <f t="shared" si="3"/>
        <v>0</v>
      </c>
    </row>
    <row r="115" spans="1:10" ht="15" thickBot="1">
      <c r="A115" s="44" t="s">
        <v>391</v>
      </c>
      <c r="B115" s="9">
        <v>4111</v>
      </c>
      <c r="C115" s="10" t="s">
        <v>240</v>
      </c>
      <c r="D115" s="11" t="s">
        <v>241</v>
      </c>
      <c r="E115" s="12"/>
      <c r="F115" s="12"/>
      <c r="G115" s="12"/>
      <c r="H115" s="13">
        <v>1740.6384</v>
      </c>
      <c r="I115" s="14"/>
      <c r="J115" s="15">
        <f t="shared" si="3"/>
        <v>0</v>
      </c>
    </row>
    <row r="116" spans="1:10" ht="15" thickBot="1">
      <c r="A116" s="44" t="s">
        <v>435</v>
      </c>
      <c r="B116" s="9">
        <v>4112</v>
      </c>
      <c r="C116" s="10" t="s">
        <v>242</v>
      </c>
      <c r="D116" s="11" t="s">
        <v>243</v>
      </c>
      <c r="E116" s="12"/>
      <c r="F116" s="12"/>
      <c r="G116" s="12"/>
      <c r="H116" s="13">
        <v>1740.7212478717968</v>
      </c>
      <c r="I116" s="14"/>
      <c r="J116" s="15">
        <f t="shared" si="3"/>
        <v>0</v>
      </c>
    </row>
    <row r="117" spans="1:10" ht="15" thickBot="1">
      <c r="A117" s="42" t="s">
        <v>430</v>
      </c>
      <c r="B117" s="9">
        <v>4121</v>
      </c>
      <c r="C117" s="10" t="s">
        <v>244</v>
      </c>
      <c r="D117" s="11" t="s">
        <v>241</v>
      </c>
      <c r="E117" s="12"/>
      <c r="F117" s="12"/>
      <c r="G117" s="12"/>
      <c r="H117" s="13">
        <v>1740.6384</v>
      </c>
      <c r="I117" s="14"/>
      <c r="J117" s="15">
        <f t="shared" si="3"/>
        <v>0</v>
      </c>
    </row>
    <row r="118" spans="1:10" ht="15" thickBot="1">
      <c r="A118" s="42" t="s">
        <v>171</v>
      </c>
      <c r="B118" s="9">
        <v>4122</v>
      </c>
      <c r="C118" s="10" t="s">
        <v>245</v>
      </c>
      <c r="D118" s="11" t="s">
        <v>243</v>
      </c>
      <c r="E118" s="12"/>
      <c r="F118" s="12"/>
      <c r="G118" s="12"/>
      <c r="H118" s="13">
        <v>1740.7212478717968</v>
      </c>
      <c r="I118" s="14"/>
      <c r="J118" s="15">
        <f t="shared" si="3"/>
        <v>0</v>
      </c>
    </row>
    <row r="119" spans="1:10" ht="15" thickBot="1">
      <c r="A119" s="44" t="s">
        <v>388</v>
      </c>
      <c r="B119" s="9">
        <v>7431</v>
      </c>
      <c r="C119" s="10" t="s">
        <v>246</v>
      </c>
      <c r="D119" s="11" t="s">
        <v>12</v>
      </c>
      <c r="E119" s="27" t="s">
        <v>31</v>
      </c>
      <c r="F119" s="50" t="s">
        <v>247</v>
      </c>
      <c r="G119" s="50" t="s">
        <v>32</v>
      </c>
      <c r="H119" s="28">
        <f>IF(I119&lt;1,19349.81,6073.76)</f>
        <v>19349.810000000001</v>
      </c>
      <c r="I119" s="14"/>
      <c r="J119" s="15">
        <f t="shared" si="3"/>
        <v>0</v>
      </c>
    </row>
    <row r="120" spans="1:10" ht="15" thickBot="1">
      <c r="A120" s="44" t="s">
        <v>168</v>
      </c>
      <c r="B120" s="9">
        <v>7433</v>
      </c>
      <c r="C120" s="10" t="s">
        <v>248</v>
      </c>
      <c r="D120" s="11" t="s">
        <v>249</v>
      </c>
      <c r="E120" s="27" t="s">
        <v>200</v>
      </c>
      <c r="F120" s="11" t="s">
        <v>250</v>
      </c>
      <c r="G120" s="11" t="s">
        <v>251</v>
      </c>
      <c r="H120" s="28">
        <f>IF(I120&lt;5, 21189.21,4851.2)</f>
        <v>21189.21</v>
      </c>
      <c r="I120" s="14"/>
      <c r="J120" s="15">
        <f t="shared" si="3"/>
        <v>0</v>
      </c>
    </row>
    <row r="121" spans="1:10" ht="15" thickBot="1">
      <c r="A121" s="44" t="s">
        <v>394</v>
      </c>
      <c r="B121" s="9">
        <v>8511</v>
      </c>
      <c r="C121" s="10" t="s">
        <v>252</v>
      </c>
      <c r="D121" s="11" t="s">
        <v>253</v>
      </c>
      <c r="E121" s="11"/>
      <c r="F121" s="11"/>
      <c r="G121" s="12"/>
      <c r="H121" s="13">
        <v>28048.065388929826</v>
      </c>
      <c r="I121" s="14"/>
      <c r="J121" s="15">
        <f t="shared" si="3"/>
        <v>0</v>
      </c>
    </row>
    <row r="122" spans="1:10" ht="15" thickBot="1">
      <c r="A122" s="44" t="s">
        <v>254</v>
      </c>
      <c r="B122" s="9">
        <v>8516</v>
      </c>
      <c r="C122" s="10" t="s">
        <v>255</v>
      </c>
      <c r="D122" s="11" t="s">
        <v>256</v>
      </c>
      <c r="E122" s="11"/>
      <c r="F122" s="11"/>
      <c r="G122" s="11"/>
      <c r="H122" s="28">
        <v>148301.93868738884</v>
      </c>
      <c r="I122" s="14"/>
      <c r="J122" s="15">
        <f t="shared" si="3"/>
        <v>0</v>
      </c>
    </row>
    <row r="123" spans="1:10" ht="15" thickBot="1">
      <c r="A123" s="44" t="s">
        <v>394</v>
      </c>
      <c r="B123" s="9">
        <v>8517</v>
      </c>
      <c r="C123" s="10" t="s">
        <v>257</v>
      </c>
      <c r="D123" s="11" t="s">
        <v>258</v>
      </c>
      <c r="E123" s="11"/>
      <c r="F123" s="11"/>
      <c r="G123" s="11"/>
      <c r="H123" s="13">
        <v>21189.207993251355</v>
      </c>
      <c r="I123" s="14"/>
      <c r="J123" s="15">
        <f t="shared" si="3"/>
        <v>0</v>
      </c>
    </row>
    <row r="124" spans="1:10" ht="15" thickBot="1">
      <c r="A124" s="44" t="s">
        <v>259</v>
      </c>
      <c r="B124" s="9">
        <v>8548</v>
      </c>
      <c r="C124" s="10" t="s">
        <v>260</v>
      </c>
      <c r="D124" s="11" t="s">
        <v>261</v>
      </c>
      <c r="E124" s="27" t="s">
        <v>31</v>
      </c>
      <c r="F124" s="50" t="s">
        <v>262</v>
      </c>
      <c r="G124" s="50" t="s">
        <v>263</v>
      </c>
      <c r="H124" s="28">
        <f>IF(I124&lt;1,119188.88,21189.21)</f>
        <v>119188.88</v>
      </c>
      <c r="I124" s="14"/>
      <c r="J124" s="15">
        <f t="shared" si="3"/>
        <v>0</v>
      </c>
    </row>
    <row r="125" spans="1:10" ht="15" thickBot="1">
      <c r="A125" s="42" t="s">
        <v>264</v>
      </c>
      <c r="B125" s="9">
        <v>8561</v>
      </c>
      <c r="C125" s="10" t="s">
        <v>265</v>
      </c>
      <c r="D125" s="11" t="s">
        <v>12</v>
      </c>
      <c r="E125" s="27" t="s">
        <v>200</v>
      </c>
      <c r="F125" s="50" t="s">
        <v>224</v>
      </c>
      <c r="G125" s="50" t="s">
        <v>32</v>
      </c>
      <c r="H125" s="28">
        <f>IF(I125&lt;5,19349.81,6073.76)</f>
        <v>19349.810000000001</v>
      </c>
      <c r="I125" s="14"/>
      <c r="J125" s="15">
        <f t="shared" si="3"/>
        <v>0</v>
      </c>
    </row>
    <row r="126" spans="1:10" ht="15" thickBot="1">
      <c r="A126" s="44" t="s">
        <v>394</v>
      </c>
      <c r="B126" s="9">
        <v>9201</v>
      </c>
      <c r="C126" s="10" t="s">
        <v>266</v>
      </c>
      <c r="D126" s="11" t="s">
        <v>942</v>
      </c>
      <c r="E126" s="12"/>
      <c r="F126" s="12"/>
      <c r="G126" s="12"/>
      <c r="H126" s="13">
        <v>7291.7628597823305</v>
      </c>
      <c r="I126" s="14"/>
      <c r="J126" s="15">
        <f t="shared" si="3"/>
        <v>0</v>
      </c>
    </row>
    <row r="127" spans="1:10" ht="15" thickBot="1">
      <c r="A127" s="44" t="s">
        <v>394</v>
      </c>
      <c r="B127" s="9">
        <v>9202</v>
      </c>
      <c r="C127" s="10" t="s">
        <v>267</v>
      </c>
      <c r="D127" s="11" t="s">
        <v>942</v>
      </c>
      <c r="E127" s="12"/>
      <c r="F127" s="12"/>
      <c r="G127" s="12"/>
      <c r="H127" s="13">
        <v>7291.7628597823305</v>
      </c>
      <c r="I127" s="14"/>
      <c r="J127" s="15">
        <f t="shared" si="3"/>
        <v>0</v>
      </c>
    </row>
    <row r="128" spans="1:10" ht="15" thickBot="1">
      <c r="A128" s="44" t="s">
        <v>404</v>
      </c>
      <c r="B128" s="9">
        <v>9410</v>
      </c>
      <c r="C128" s="10" t="s">
        <v>268</v>
      </c>
      <c r="D128" s="11" t="s">
        <v>269</v>
      </c>
      <c r="E128" s="27" t="s">
        <v>200</v>
      </c>
      <c r="F128" s="50"/>
      <c r="G128" s="50" t="s">
        <v>270</v>
      </c>
      <c r="H128" s="28">
        <f>IF(I128&lt;5,21189.21,2041.94)</f>
        <v>21189.21</v>
      </c>
      <c r="I128" s="14"/>
      <c r="J128" s="15">
        <f t="shared" si="3"/>
        <v>0</v>
      </c>
    </row>
    <row r="129" spans="1:10" ht="15" thickBot="1">
      <c r="A129" s="44" t="s">
        <v>426</v>
      </c>
      <c r="B129" s="9">
        <v>9456</v>
      </c>
      <c r="C129" s="10" t="s">
        <v>271</v>
      </c>
      <c r="D129" s="11" t="s">
        <v>12</v>
      </c>
      <c r="E129" s="27" t="s">
        <v>31</v>
      </c>
      <c r="F129" s="50" t="s">
        <v>224</v>
      </c>
      <c r="G129" s="50" t="s">
        <v>32</v>
      </c>
      <c r="H129" s="28">
        <f>IF(I129&lt;1,19349.81,6073.76)</f>
        <v>19349.810000000001</v>
      </c>
      <c r="I129" s="14"/>
      <c r="J129" s="15">
        <f t="shared" si="3"/>
        <v>0</v>
      </c>
    </row>
    <row r="130" spans="1:10" ht="15" thickBot="1">
      <c r="A130" s="44" t="s">
        <v>394</v>
      </c>
      <c r="B130" s="9">
        <v>9511</v>
      </c>
      <c r="C130" s="10" t="s">
        <v>272</v>
      </c>
      <c r="D130" s="11" t="s">
        <v>253</v>
      </c>
      <c r="E130" s="11"/>
      <c r="F130" s="11"/>
      <c r="G130" s="12"/>
      <c r="H130" s="13">
        <v>28048.065388929826</v>
      </c>
      <c r="I130" s="14"/>
      <c r="J130" s="15">
        <f t="shared" si="3"/>
        <v>0</v>
      </c>
    </row>
    <row r="131" spans="1:10" ht="15" thickBot="1">
      <c r="A131" s="44" t="s">
        <v>273</v>
      </c>
      <c r="B131" s="9">
        <v>9512</v>
      </c>
      <c r="C131" s="10" t="s">
        <v>274</v>
      </c>
      <c r="D131" s="11" t="s">
        <v>275</v>
      </c>
      <c r="E131" s="27" t="s">
        <v>200</v>
      </c>
      <c r="F131" s="11" t="s">
        <v>276</v>
      </c>
      <c r="G131" s="11" t="s">
        <v>277</v>
      </c>
      <c r="H131" s="28">
        <f>IF(I131&lt;5,12585.67,6073.76)</f>
        <v>12585.67</v>
      </c>
      <c r="I131" s="14"/>
      <c r="J131" s="15">
        <f t="shared" si="3"/>
        <v>0</v>
      </c>
    </row>
    <row r="132" spans="1:10" ht="15" thickBot="1">
      <c r="A132" s="44" t="s">
        <v>278</v>
      </c>
      <c r="B132" s="9" t="s">
        <v>382</v>
      </c>
      <c r="C132" s="10" t="s">
        <v>279</v>
      </c>
      <c r="D132" s="11" t="s">
        <v>12</v>
      </c>
      <c r="E132" s="27" t="s">
        <v>31</v>
      </c>
      <c r="F132" s="50"/>
      <c r="G132" s="50" t="s">
        <v>280</v>
      </c>
      <c r="H132" s="28">
        <f>IF(I132&lt;1,19349.81,21189.21)</f>
        <v>19349.810000000001</v>
      </c>
      <c r="I132" s="14"/>
      <c r="J132" s="15">
        <f t="shared" si="3"/>
        <v>0</v>
      </c>
    </row>
    <row r="133" spans="1:10" ht="15" thickBot="1">
      <c r="A133" s="44" t="s">
        <v>278</v>
      </c>
      <c r="B133" s="9" t="s">
        <v>383</v>
      </c>
      <c r="C133" s="10" t="s">
        <v>281</v>
      </c>
      <c r="D133" s="11" t="s">
        <v>282</v>
      </c>
      <c r="E133" s="27" t="s">
        <v>200</v>
      </c>
      <c r="F133" s="50" t="s">
        <v>283</v>
      </c>
      <c r="G133" s="50" t="s">
        <v>284</v>
      </c>
      <c r="H133" s="28">
        <f>IF(I133&lt;5,19897.35,8054.83)</f>
        <v>19897.349999999999</v>
      </c>
      <c r="I133" s="14"/>
      <c r="J133" s="15">
        <f t="shared" si="3"/>
        <v>0</v>
      </c>
    </row>
    <row r="134" spans="1:10" ht="15" thickBot="1">
      <c r="A134" s="44" t="s">
        <v>264</v>
      </c>
      <c r="B134" s="9">
        <v>9515</v>
      </c>
      <c r="C134" s="10" t="s">
        <v>285</v>
      </c>
      <c r="D134" s="11" t="s">
        <v>12</v>
      </c>
      <c r="E134" s="27" t="s">
        <v>200</v>
      </c>
      <c r="F134" s="50" t="s">
        <v>224</v>
      </c>
      <c r="G134" s="50" t="s">
        <v>32</v>
      </c>
      <c r="H134" s="28">
        <f>IF(I134&lt;5,19349.81,6073.76)</f>
        <v>19349.810000000001</v>
      </c>
      <c r="I134" s="14"/>
      <c r="J134" s="15">
        <f t="shared" si="3"/>
        <v>0</v>
      </c>
    </row>
    <row r="135" spans="1:10" ht="15" thickBot="1">
      <c r="A135" s="44" t="s">
        <v>254</v>
      </c>
      <c r="B135" s="9">
        <v>9516</v>
      </c>
      <c r="C135" s="10" t="s">
        <v>286</v>
      </c>
      <c r="D135" s="11" t="s">
        <v>287</v>
      </c>
      <c r="E135" s="12"/>
      <c r="F135" s="11"/>
      <c r="G135" s="12"/>
      <c r="H135" s="13">
        <v>58913.760000000002</v>
      </c>
      <c r="I135" s="14"/>
      <c r="J135" s="15">
        <f t="shared" si="3"/>
        <v>0</v>
      </c>
    </row>
    <row r="136" spans="1:10" ht="15" thickBot="1">
      <c r="A136" s="44" t="s">
        <v>394</v>
      </c>
      <c r="B136" s="9">
        <v>9517</v>
      </c>
      <c r="C136" s="10" t="s">
        <v>288</v>
      </c>
      <c r="D136" s="11" t="s">
        <v>258</v>
      </c>
      <c r="E136" s="11"/>
      <c r="F136" s="11"/>
      <c r="G136" s="11"/>
      <c r="H136" s="13">
        <v>21189.207993251355</v>
      </c>
      <c r="I136" s="14"/>
      <c r="J136" s="15">
        <f t="shared" si="3"/>
        <v>0</v>
      </c>
    </row>
    <row r="137" spans="1:10" ht="15" thickBot="1">
      <c r="A137" s="44" t="s">
        <v>397</v>
      </c>
      <c r="B137" s="9">
        <v>9518</v>
      </c>
      <c r="C137" s="10" t="s">
        <v>289</v>
      </c>
      <c r="D137" s="11" t="s">
        <v>290</v>
      </c>
      <c r="E137" s="27" t="s">
        <v>31</v>
      </c>
      <c r="F137" s="11" t="s">
        <v>291</v>
      </c>
      <c r="G137" s="11" t="s">
        <v>292</v>
      </c>
      <c r="H137" s="13">
        <f>IF(I137&lt;1,119188.88,24008.66)</f>
        <v>119188.88</v>
      </c>
      <c r="I137" s="14"/>
      <c r="J137" s="15">
        <f t="shared" si="3"/>
        <v>0</v>
      </c>
    </row>
    <row r="138" spans="1:10" ht="15" thickBot="1">
      <c r="A138" s="44" t="s">
        <v>412</v>
      </c>
      <c r="B138" s="9">
        <v>9519</v>
      </c>
      <c r="C138" s="10" t="s">
        <v>293</v>
      </c>
      <c r="D138" s="11" t="s">
        <v>294</v>
      </c>
      <c r="E138" s="27" t="s">
        <v>200</v>
      </c>
      <c r="F138" s="11" t="s">
        <v>295</v>
      </c>
      <c r="G138" s="11" t="s">
        <v>296</v>
      </c>
      <c r="H138" s="28">
        <f>IF(I138&lt;5,21189.21,6073.76)</f>
        <v>21189.21</v>
      </c>
      <c r="I138" s="14"/>
      <c r="J138" s="15">
        <f t="shared" si="3"/>
        <v>0</v>
      </c>
    </row>
    <row r="139" spans="1:10" ht="15" thickBot="1">
      <c r="A139" s="44" t="s">
        <v>394</v>
      </c>
      <c r="B139" s="9">
        <v>9520</v>
      </c>
      <c r="C139" s="10" t="s">
        <v>297</v>
      </c>
      <c r="D139" s="11" t="s">
        <v>298</v>
      </c>
      <c r="E139" s="11"/>
      <c r="F139" s="11"/>
      <c r="G139" s="11"/>
      <c r="H139" s="13">
        <v>42689</v>
      </c>
      <c r="I139" s="14"/>
      <c r="J139" s="15">
        <f t="shared" si="3"/>
        <v>0</v>
      </c>
    </row>
    <row r="140" spans="1:10" ht="15" thickBot="1">
      <c r="A140" s="44" t="s">
        <v>448</v>
      </c>
      <c r="B140" s="9">
        <v>9521</v>
      </c>
      <c r="C140" s="10" t="s">
        <v>299</v>
      </c>
      <c r="D140" s="11" t="s">
        <v>300</v>
      </c>
      <c r="E140" s="11"/>
      <c r="F140" s="11"/>
      <c r="G140" s="36"/>
      <c r="H140" s="28">
        <v>119188.8763836602</v>
      </c>
      <c r="I140" s="14"/>
      <c r="J140" s="15">
        <f t="shared" ref="J140:J183" si="5">H140*I140</f>
        <v>0</v>
      </c>
    </row>
    <row r="141" spans="1:10" ht="15" thickBot="1">
      <c r="A141" s="44" t="s">
        <v>273</v>
      </c>
      <c r="B141" s="9">
        <v>9523</v>
      </c>
      <c r="C141" s="10" t="s">
        <v>301</v>
      </c>
      <c r="D141" s="11" t="s">
        <v>302</v>
      </c>
      <c r="E141" s="27" t="s">
        <v>31</v>
      </c>
      <c r="F141" s="50" t="s">
        <v>303</v>
      </c>
      <c r="G141" s="50" t="s">
        <v>304</v>
      </c>
      <c r="H141" s="28">
        <f>IF(I141&lt;1,16301.44,6073.76)</f>
        <v>16301.44</v>
      </c>
      <c r="I141" s="14"/>
      <c r="J141" s="15">
        <f t="shared" si="5"/>
        <v>0</v>
      </c>
    </row>
    <row r="142" spans="1:10" ht="15" thickBot="1">
      <c r="A142" s="44" t="s">
        <v>273</v>
      </c>
      <c r="B142" s="9">
        <v>9524</v>
      </c>
      <c r="C142" s="10" t="s">
        <v>305</v>
      </c>
      <c r="D142" s="11" t="s">
        <v>12</v>
      </c>
      <c r="E142" s="27" t="s">
        <v>31</v>
      </c>
      <c r="F142" s="50" t="s">
        <v>224</v>
      </c>
      <c r="G142" s="50" t="s">
        <v>32</v>
      </c>
      <c r="H142" s="28">
        <f>IF(I142&lt;1,19349.81,6073.76)</f>
        <v>19349.810000000001</v>
      </c>
      <c r="I142" s="14"/>
      <c r="J142" s="15">
        <f t="shared" si="5"/>
        <v>0</v>
      </c>
    </row>
    <row r="143" spans="1:10" ht="15" thickBot="1">
      <c r="A143" s="44" t="s">
        <v>273</v>
      </c>
      <c r="B143" s="9">
        <v>9525</v>
      </c>
      <c r="C143" s="10" t="s">
        <v>306</v>
      </c>
      <c r="D143" s="11" t="s">
        <v>307</v>
      </c>
      <c r="E143" s="11"/>
      <c r="F143" s="11"/>
      <c r="G143" s="11"/>
      <c r="H143" s="13">
        <v>20472.69046337271</v>
      </c>
      <c r="I143" s="14"/>
      <c r="J143" s="15">
        <f t="shared" si="5"/>
        <v>0</v>
      </c>
    </row>
    <row r="144" spans="1:10" ht="15" thickBot="1">
      <c r="A144" s="44" t="s">
        <v>171</v>
      </c>
      <c r="B144" s="9">
        <v>9526</v>
      </c>
      <c r="C144" s="10" t="s">
        <v>308</v>
      </c>
      <c r="D144" s="11" t="s">
        <v>12</v>
      </c>
      <c r="E144" s="27" t="s">
        <v>31</v>
      </c>
      <c r="F144" s="50" t="s">
        <v>224</v>
      </c>
      <c r="G144" s="50" t="s">
        <v>32</v>
      </c>
      <c r="H144" s="28">
        <f>IF(I144&lt;1,19349.81,6073.76)</f>
        <v>19349.810000000001</v>
      </c>
      <c r="I144" s="14"/>
      <c r="J144" s="15">
        <f t="shared" si="5"/>
        <v>0</v>
      </c>
    </row>
    <row r="145" spans="1:10" ht="15" thickBot="1">
      <c r="A145" s="44" t="s">
        <v>273</v>
      </c>
      <c r="B145" s="9">
        <v>9527</v>
      </c>
      <c r="C145" s="10" t="s">
        <v>309</v>
      </c>
      <c r="D145" s="11" t="s">
        <v>310</v>
      </c>
      <c r="E145" s="27" t="s">
        <v>31</v>
      </c>
      <c r="F145" s="11" t="s">
        <v>311</v>
      </c>
      <c r="G145" s="11" t="s">
        <v>312</v>
      </c>
      <c r="H145" s="28">
        <f>IF(I145&lt;1,10547.99,6073.76)</f>
        <v>10547.99</v>
      </c>
      <c r="I145" s="14"/>
      <c r="J145" s="15">
        <f t="shared" si="5"/>
        <v>0</v>
      </c>
    </row>
    <row r="146" spans="1:10" ht="15" thickBot="1">
      <c r="A146" s="44" t="s">
        <v>273</v>
      </c>
      <c r="B146" s="9">
        <v>9529</v>
      </c>
      <c r="C146" s="10" t="s">
        <v>313</v>
      </c>
      <c r="D146" s="11" t="s">
        <v>314</v>
      </c>
      <c r="E146" s="11"/>
      <c r="F146" s="11"/>
      <c r="G146" s="11"/>
      <c r="H146" s="28">
        <v>21189.207993251355</v>
      </c>
      <c r="I146" s="14"/>
      <c r="J146" s="15">
        <f t="shared" si="5"/>
        <v>0</v>
      </c>
    </row>
    <row r="147" spans="1:10" ht="15" thickBot="1">
      <c r="A147" s="44" t="s">
        <v>171</v>
      </c>
      <c r="B147" s="9">
        <v>9530</v>
      </c>
      <c r="C147" s="10" t="s">
        <v>315</v>
      </c>
      <c r="D147" s="11" t="s">
        <v>243</v>
      </c>
      <c r="E147" s="11"/>
      <c r="F147" s="11"/>
      <c r="G147" s="12"/>
      <c r="H147" s="13">
        <v>1740.7212478717968</v>
      </c>
      <c r="I147" s="14"/>
      <c r="J147" s="15">
        <f t="shared" si="5"/>
        <v>0</v>
      </c>
    </row>
    <row r="148" spans="1:10" ht="15" thickBot="1">
      <c r="A148" s="44" t="s">
        <v>406</v>
      </c>
      <c r="B148" s="9">
        <v>9533</v>
      </c>
      <c r="C148" s="10" t="s">
        <v>316</v>
      </c>
      <c r="D148" s="11" t="s">
        <v>317</v>
      </c>
      <c r="E148" s="11"/>
      <c r="F148" s="11"/>
      <c r="G148" s="11"/>
      <c r="H148" s="28">
        <v>6073.7597954409948</v>
      </c>
      <c r="I148" s="14"/>
      <c r="J148" s="15">
        <f t="shared" si="5"/>
        <v>0</v>
      </c>
    </row>
    <row r="149" spans="1:10" ht="15" thickBot="1">
      <c r="A149" s="44" t="s">
        <v>395</v>
      </c>
      <c r="B149" s="9">
        <v>9534</v>
      </c>
      <c r="C149" s="10" t="s">
        <v>318</v>
      </c>
      <c r="D149" s="11" t="s">
        <v>12</v>
      </c>
      <c r="E149" s="27" t="s">
        <v>31</v>
      </c>
      <c r="F149" s="50" t="s">
        <v>319</v>
      </c>
      <c r="G149" s="50" t="s">
        <v>320</v>
      </c>
      <c r="H149" s="28">
        <f>IF(I149&lt;1,19349.81,21189.21)</f>
        <v>19349.810000000001</v>
      </c>
      <c r="I149" s="14"/>
      <c r="J149" s="15">
        <f t="shared" si="5"/>
        <v>0</v>
      </c>
    </row>
    <row r="150" spans="1:10" ht="15" thickBot="1">
      <c r="A150" s="44" t="s">
        <v>168</v>
      </c>
      <c r="B150" s="9">
        <v>9535</v>
      </c>
      <c r="C150" s="10" t="s">
        <v>321</v>
      </c>
      <c r="D150" s="11" t="s">
        <v>249</v>
      </c>
      <c r="E150" s="27" t="s">
        <v>200</v>
      </c>
      <c r="F150" s="11" t="s">
        <v>250</v>
      </c>
      <c r="G150" s="11" t="s">
        <v>251</v>
      </c>
      <c r="H150" s="28">
        <f>IF(I150&lt;5, 21189.21,4851.2)</f>
        <v>21189.21</v>
      </c>
      <c r="I150" s="14"/>
      <c r="J150" s="15">
        <f t="shared" si="5"/>
        <v>0</v>
      </c>
    </row>
    <row r="151" spans="1:10" ht="15" thickBot="1">
      <c r="A151" s="44" t="s">
        <v>394</v>
      </c>
      <c r="B151" s="9">
        <v>9536</v>
      </c>
      <c r="C151" s="10" t="s">
        <v>322</v>
      </c>
      <c r="D151" s="11" t="s">
        <v>323</v>
      </c>
      <c r="E151" s="27" t="s">
        <v>324</v>
      </c>
      <c r="F151" s="26"/>
      <c r="G151" s="26"/>
      <c r="H151" s="28">
        <v>4109600</v>
      </c>
      <c r="I151" s="14"/>
      <c r="J151" s="15">
        <f t="shared" si="5"/>
        <v>0</v>
      </c>
    </row>
    <row r="152" spans="1:10" ht="15" thickBot="1">
      <c r="A152" s="44" t="s">
        <v>264</v>
      </c>
      <c r="B152" s="9">
        <v>9537</v>
      </c>
      <c r="C152" s="10" t="s">
        <v>325</v>
      </c>
      <c r="D152" s="11" t="s">
        <v>326</v>
      </c>
      <c r="E152" s="27" t="s">
        <v>31</v>
      </c>
      <c r="F152" s="50" t="s">
        <v>327</v>
      </c>
      <c r="G152" s="50" t="s">
        <v>328</v>
      </c>
      <c r="H152" s="28">
        <f>IF(I152&lt;1,24008.66,6073.76)</f>
        <v>24008.66</v>
      </c>
      <c r="I152" s="14"/>
      <c r="J152" s="15">
        <f t="shared" si="5"/>
        <v>0</v>
      </c>
    </row>
    <row r="153" spans="1:10" ht="15" thickBot="1">
      <c r="A153" s="44" t="s">
        <v>278</v>
      </c>
      <c r="B153" s="9" t="s">
        <v>384</v>
      </c>
      <c r="C153" s="10" t="s">
        <v>329</v>
      </c>
      <c r="D153" s="11" t="s">
        <v>12</v>
      </c>
      <c r="E153" s="27" t="s">
        <v>31</v>
      </c>
      <c r="F153" s="50"/>
      <c r="G153" s="50" t="s">
        <v>330</v>
      </c>
      <c r="H153" s="28">
        <f>IF(I153&lt;1,19349.81,21189.21)</f>
        <v>19349.810000000001</v>
      </c>
      <c r="I153" s="14"/>
      <c r="J153" s="15">
        <f t="shared" si="5"/>
        <v>0</v>
      </c>
    </row>
    <row r="154" spans="1:10" ht="15" thickBot="1">
      <c r="A154" s="44" t="s">
        <v>259</v>
      </c>
      <c r="B154" s="9">
        <v>9539</v>
      </c>
      <c r="C154" s="10" t="s">
        <v>331</v>
      </c>
      <c r="D154" s="11" t="s">
        <v>12</v>
      </c>
      <c r="E154" s="27" t="s">
        <v>31</v>
      </c>
      <c r="F154" s="50" t="s">
        <v>224</v>
      </c>
      <c r="G154" s="50" t="s">
        <v>32</v>
      </c>
      <c r="H154" s="28">
        <f>IF(I154&lt;1,19349.81,6073.76)</f>
        <v>19349.810000000001</v>
      </c>
      <c r="I154" s="14"/>
      <c r="J154" s="15">
        <f t="shared" si="5"/>
        <v>0</v>
      </c>
    </row>
    <row r="155" spans="1:10" ht="15" thickBot="1">
      <c r="A155" s="44" t="s">
        <v>273</v>
      </c>
      <c r="B155" s="9">
        <v>9540</v>
      </c>
      <c r="C155" s="10" t="s">
        <v>332</v>
      </c>
      <c r="D155" s="11" t="s">
        <v>333</v>
      </c>
      <c r="E155" s="27" t="s">
        <v>31</v>
      </c>
      <c r="F155" s="11" t="s">
        <v>334</v>
      </c>
      <c r="G155" s="11" t="s">
        <v>335</v>
      </c>
      <c r="H155" s="28">
        <f>IF(I155&lt;1,12585.67,6073.76)</f>
        <v>12585.67</v>
      </c>
      <c r="I155" s="14"/>
      <c r="J155" s="15">
        <f t="shared" si="5"/>
        <v>0</v>
      </c>
    </row>
    <row r="156" spans="1:10" ht="15" thickBot="1">
      <c r="A156" s="44" t="s">
        <v>427</v>
      </c>
      <c r="B156" s="9">
        <v>9541</v>
      </c>
      <c r="C156" s="10" t="s">
        <v>336</v>
      </c>
      <c r="D156" s="11" t="s">
        <v>337</v>
      </c>
      <c r="E156" s="27" t="s">
        <v>31</v>
      </c>
      <c r="F156" s="50"/>
      <c r="G156" s="50" t="s">
        <v>338</v>
      </c>
      <c r="H156" s="13">
        <f>IF(I156&lt;1,119188.88,32459.04)</f>
        <v>119188.88</v>
      </c>
      <c r="I156" s="14"/>
      <c r="J156" s="15">
        <f t="shared" si="5"/>
        <v>0</v>
      </c>
    </row>
    <row r="157" spans="1:10" ht="15" thickBot="1">
      <c r="A157" s="44" t="s">
        <v>259</v>
      </c>
      <c r="B157" s="9">
        <v>9543</v>
      </c>
      <c r="C157" s="10" t="s">
        <v>339</v>
      </c>
      <c r="D157" s="11" t="s">
        <v>340</v>
      </c>
      <c r="E157" s="27" t="s">
        <v>31</v>
      </c>
      <c r="F157" s="50" t="s">
        <v>341</v>
      </c>
      <c r="G157" s="50" t="s">
        <v>342</v>
      </c>
      <c r="H157" s="28">
        <f>IF(I157&lt;1,21189.21,19307.62)</f>
        <v>21189.21</v>
      </c>
      <c r="I157" s="14"/>
      <c r="J157" s="15">
        <f t="shared" si="5"/>
        <v>0</v>
      </c>
    </row>
    <row r="158" spans="1:10" ht="15" thickBot="1">
      <c r="A158" s="44" t="s">
        <v>273</v>
      </c>
      <c r="B158" s="9">
        <v>9546</v>
      </c>
      <c r="C158" s="10" t="s">
        <v>343</v>
      </c>
      <c r="D158" s="11" t="s">
        <v>12</v>
      </c>
      <c r="E158" s="27" t="s">
        <v>31</v>
      </c>
      <c r="F158" s="50" t="s">
        <v>224</v>
      </c>
      <c r="G158" s="50" t="s">
        <v>32</v>
      </c>
      <c r="H158" s="28">
        <f>IF(I158&lt;1,19349.81,6073.76)</f>
        <v>19349.810000000001</v>
      </c>
      <c r="I158" s="14"/>
      <c r="J158" s="15">
        <f t="shared" si="5"/>
        <v>0</v>
      </c>
    </row>
    <row r="159" spans="1:10" ht="15" thickBot="1">
      <c r="A159" s="44" t="s">
        <v>273</v>
      </c>
      <c r="B159" s="9">
        <v>9548</v>
      </c>
      <c r="C159" s="10" t="s">
        <v>344</v>
      </c>
      <c r="D159" s="11" t="s">
        <v>333</v>
      </c>
      <c r="E159" s="27" t="s">
        <v>31</v>
      </c>
      <c r="F159" s="50" t="s">
        <v>334</v>
      </c>
      <c r="G159" s="50" t="s">
        <v>335</v>
      </c>
      <c r="H159" s="28">
        <f>IF(I159&lt;1,12585.67,6073.76)</f>
        <v>12585.67</v>
      </c>
      <c r="I159" s="14"/>
      <c r="J159" s="15">
        <f t="shared" si="5"/>
        <v>0</v>
      </c>
    </row>
    <row r="160" spans="1:10" ht="15" thickBot="1">
      <c r="A160" s="44" t="s">
        <v>259</v>
      </c>
      <c r="B160" s="9">
        <v>9551</v>
      </c>
      <c r="C160" s="10" t="s">
        <v>345</v>
      </c>
      <c r="D160" s="11" t="s">
        <v>12</v>
      </c>
      <c r="E160" s="27" t="s">
        <v>31</v>
      </c>
      <c r="F160" s="50" t="s">
        <v>224</v>
      </c>
      <c r="G160" s="50" t="s">
        <v>32</v>
      </c>
      <c r="H160" s="28">
        <f>IF(I160&lt;1,19349.81,6073.76)</f>
        <v>19349.810000000001</v>
      </c>
      <c r="I160" s="14"/>
      <c r="J160" s="15">
        <f t="shared" si="5"/>
        <v>0</v>
      </c>
    </row>
    <row r="161" spans="1:10" ht="15" thickBot="1">
      <c r="A161" s="44" t="s">
        <v>411</v>
      </c>
      <c r="B161" s="9">
        <v>9552</v>
      </c>
      <c r="C161" s="10" t="s">
        <v>346</v>
      </c>
      <c r="D161" s="37" t="s">
        <v>347</v>
      </c>
      <c r="E161" s="11"/>
      <c r="F161" s="11"/>
      <c r="G161" s="11"/>
      <c r="H161" s="13">
        <v>300995.19869063387</v>
      </c>
      <c r="I161" s="14"/>
      <c r="J161" s="15">
        <f t="shared" si="5"/>
        <v>0</v>
      </c>
    </row>
    <row r="162" spans="1:10" ht="15" thickBot="1">
      <c r="A162" s="44" t="s">
        <v>428</v>
      </c>
      <c r="B162" s="9">
        <v>9554</v>
      </c>
      <c r="C162" s="10" t="s">
        <v>348</v>
      </c>
      <c r="D162" s="11" t="s">
        <v>349</v>
      </c>
      <c r="E162" s="27" t="s">
        <v>31</v>
      </c>
      <c r="F162" s="49"/>
      <c r="G162" s="50" t="s">
        <v>338</v>
      </c>
      <c r="H162" s="13">
        <f>IF(I162&lt;1,119188.88,32459.04)</f>
        <v>119188.88</v>
      </c>
      <c r="I162" s="14"/>
      <c r="J162" s="15">
        <f t="shared" si="5"/>
        <v>0</v>
      </c>
    </row>
    <row r="163" spans="1:10" ht="15" thickBot="1">
      <c r="A163" s="44" t="s">
        <v>394</v>
      </c>
      <c r="B163" s="9">
        <v>9560</v>
      </c>
      <c r="C163" s="10" t="s">
        <v>350</v>
      </c>
      <c r="D163" s="11" t="s">
        <v>351</v>
      </c>
      <c r="E163" s="11"/>
      <c r="F163" s="11"/>
      <c r="G163" s="11"/>
      <c r="H163" s="13">
        <v>42689</v>
      </c>
      <c r="I163" s="14"/>
      <c r="J163" s="15">
        <f t="shared" si="5"/>
        <v>0</v>
      </c>
    </row>
    <row r="164" spans="1:10" ht="15" thickBot="1">
      <c r="A164" s="42" t="s">
        <v>278</v>
      </c>
      <c r="B164" s="9" t="s">
        <v>385</v>
      </c>
      <c r="C164" s="10" t="s">
        <v>352</v>
      </c>
      <c r="D164" s="11" t="s">
        <v>282</v>
      </c>
      <c r="E164" s="27" t="s">
        <v>200</v>
      </c>
      <c r="F164" s="11" t="s">
        <v>283</v>
      </c>
      <c r="G164" s="11" t="s">
        <v>284</v>
      </c>
      <c r="H164" s="28">
        <f>IF(I164&lt;5,19897.35,8054.83)</f>
        <v>19897.349999999999</v>
      </c>
      <c r="I164" s="14"/>
      <c r="J164" s="15">
        <f t="shared" si="5"/>
        <v>0</v>
      </c>
    </row>
    <row r="165" spans="1:10" ht="15" thickBot="1">
      <c r="A165" s="44" t="s">
        <v>168</v>
      </c>
      <c r="B165" s="9">
        <v>9564</v>
      </c>
      <c r="C165" s="10" t="s">
        <v>353</v>
      </c>
      <c r="D165" s="11" t="s">
        <v>249</v>
      </c>
      <c r="E165" s="27" t="s">
        <v>354</v>
      </c>
      <c r="F165" s="11" t="s">
        <v>250</v>
      </c>
      <c r="G165" s="11" t="s">
        <v>251</v>
      </c>
      <c r="H165" s="28">
        <f>IF(I165&lt;5, 21189.21,4851.2)</f>
        <v>21189.21</v>
      </c>
      <c r="I165" s="14"/>
      <c r="J165" s="15">
        <f t="shared" si="5"/>
        <v>0</v>
      </c>
    </row>
    <row r="166" spans="1:10" ht="15" thickBot="1">
      <c r="A166" s="44" t="s">
        <v>394</v>
      </c>
      <c r="B166" s="9">
        <v>9584</v>
      </c>
      <c r="C166" s="10" t="s">
        <v>355</v>
      </c>
      <c r="D166" s="11" t="s">
        <v>356</v>
      </c>
      <c r="E166" s="11"/>
      <c r="F166" s="11"/>
      <c r="G166" s="11"/>
      <c r="H166" s="13">
        <v>32824.584139557257</v>
      </c>
      <c r="I166" s="14"/>
      <c r="J166" s="15">
        <f t="shared" si="5"/>
        <v>0</v>
      </c>
    </row>
    <row r="167" spans="1:10" ht="15" thickBot="1">
      <c r="A167" s="44" t="s">
        <v>394</v>
      </c>
      <c r="B167" s="9">
        <v>9588</v>
      </c>
      <c r="C167" s="10" t="s">
        <v>357</v>
      </c>
      <c r="D167" s="11" t="s">
        <v>358</v>
      </c>
      <c r="E167" s="11"/>
      <c r="F167" s="11"/>
      <c r="G167" s="11"/>
      <c r="H167" s="28">
        <v>517170</v>
      </c>
      <c r="I167" s="14"/>
      <c r="J167" s="15">
        <f t="shared" si="5"/>
        <v>0</v>
      </c>
    </row>
    <row r="168" spans="1:10" ht="15" thickBot="1">
      <c r="A168" s="44" t="s">
        <v>394</v>
      </c>
      <c r="B168" s="9">
        <v>9710</v>
      </c>
      <c r="C168" s="10" t="s">
        <v>359</v>
      </c>
      <c r="D168" s="11" t="s">
        <v>360</v>
      </c>
      <c r="E168" s="11"/>
      <c r="F168" s="11"/>
      <c r="G168" s="11"/>
      <c r="H168" s="13">
        <v>14589.867088620749</v>
      </c>
      <c r="I168" s="14"/>
      <c r="J168" s="15">
        <f t="shared" si="5"/>
        <v>0</v>
      </c>
    </row>
    <row r="169" spans="1:10" ht="15" thickBot="1">
      <c r="A169" s="44" t="s">
        <v>394</v>
      </c>
      <c r="B169" s="9">
        <v>9711</v>
      </c>
      <c r="C169" s="10" t="s">
        <v>361</v>
      </c>
      <c r="D169" s="11" t="s">
        <v>360</v>
      </c>
      <c r="E169" s="11"/>
      <c r="F169" s="11"/>
      <c r="G169" s="11"/>
      <c r="H169" s="13">
        <v>14589.867088620749</v>
      </c>
      <c r="I169" s="14"/>
      <c r="J169" s="15">
        <f t="shared" si="5"/>
        <v>0</v>
      </c>
    </row>
    <row r="170" spans="1:10" ht="15" thickBot="1">
      <c r="A170" s="44" t="s">
        <v>394</v>
      </c>
      <c r="B170" s="9">
        <v>9713</v>
      </c>
      <c r="C170" s="10" t="s">
        <v>362</v>
      </c>
      <c r="D170" s="11" t="s">
        <v>363</v>
      </c>
      <c r="E170" s="11"/>
      <c r="F170" s="11"/>
      <c r="G170" s="11"/>
      <c r="H170" s="13">
        <v>110506.32911392403</v>
      </c>
      <c r="I170" s="14"/>
      <c r="J170" s="15">
        <f t="shared" si="5"/>
        <v>0</v>
      </c>
    </row>
    <row r="171" spans="1:10" ht="15" thickBot="1">
      <c r="A171" s="44" t="s">
        <v>394</v>
      </c>
      <c r="B171" s="9">
        <v>9716</v>
      </c>
      <c r="C171" s="10" t="s">
        <v>364</v>
      </c>
      <c r="D171" s="26" t="s">
        <v>365</v>
      </c>
      <c r="E171" s="11"/>
      <c r="F171" s="11"/>
      <c r="G171" s="11"/>
      <c r="H171" s="28">
        <v>16077.27980020537</v>
      </c>
      <c r="I171" s="14"/>
      <c r="J171" s="15">
        <f t="shared" si="5"/>
        <v>0</v>
      </c>
    </row>
    <row r="172" spans="1:10" ht="15" thickBot="1">
      <c r="A172" s="44" t="s">
        <v>394</v>
      </c>
      <c r="B172" s="9">
        <v>9717</v>
      </c>
      <c r="C172" s="10" t="s">
        <v>366</v>
      </c>
      <c r="D172" s="11" t="s">
        <v>363</v>
      </c>
      <c r="E172" s="11"/>
      <c r="F172" s="11"/>
      <c r="G172" s="12"/>
      <c r="H172" s="13">
        <v>110506.32911392403</v>
      </c>
      <c r="I172" s="14"/>
      <c r="J172" s="15">
        <f t="shared" si="5"/>
        <v>0</v>
      </c>
    </row>
    <row r="173" spans="1:10" ht="15" thickBot="1">
      <c r="A173" s="43" t="s">
        <v>254</v>
      </c>
      <c r="B173" s="9">
        <v>9724</v>
      </c>
      <c r="C173" s="10" t="s">
        <v>367</v>
      </c>
      <c r="D173" s="11" t="s">
        <v>368</v>
      </c>
      <c r="E173" s="11"/>
      <c r="F173" s="11"/>
      <c r="G173" s="11"/>
      <c r="H173" s="28">
        <v>21189.207993251355</v>
      </c>
      <c r="I173" s="14"/>
      <c r="J173" s="15">
        <f t="shared" si="5"/>
        <v>0</v>
      </c>
    </row>
    <row r="174" spans="1:10" ht="15" thickBot="1">
      <c r="A174" s="44" t="s">
        <v>394</v>
      </c>
      <c r="B174" s="9">
        <v>9725</v>
      </c>
      <c r="C174" s="10" t="s">
        <v>432</v>
      </c>
      <c r="D174" s="11" t="s">
        <v>363</v>
      </c>
      <c r="E174" s="11"/>
      <c r="F174" s="11"/>
      <c r="G174" s="12"/>
      <c r="H174" s="13">
        <v>110506.32911392403</v>
      </c>
      <c r="I174" s="14"/>
      <c r="J174" s="15">
        <f t="shared" si="5"/>
        <v>0</v>
      </c>
    </row>
    <row r="175" spans="1:10" ht="15" thickBot="1">
      <c r="A175" s="44" t="s">
        <v>394</v>
      </c>
      <c r="B175" s="9">
        <v>9726</v>
      </c>
      <c r="C175" s="10" t="s">
        <v>431</v>
      </c>
      <c r="D175" s="11" t="s">
        <v>360</v>
      </c>
      <c r="E175" s="12"/>
      <c r="F175" s="12"/>
      <c r="G175" s="12"/>
      <c r="H175" s="13">
        <v>14589.867088620749</v>
      </c>
      <c r="I175" s="14"/>
      <c r="J175" s="15">
        <f t="shared" si="5"/>
        <v>0</v>
      </c>
    </row>
    <row r="176" spans="1:10" ht="15" thickBot="1">
      <c r="A176" s="44" t="s">
        <v>394</v>
      </c>
      <c r="B176" s="9">
        <v>9730</v>
      </c>
      <c r="C176" s="10" t="s">
        <v>369</v>
      </c>
      <c r="D176" s="11" t="s">
        <v>360</v>
      </c>
      <c r="E176" s="12"/>
      <c r="F176" s="12"/>
      <c r="G176" s="12"/>
      <c r="H176" s="13">
        <v>14589.867088620749</v>
      </c>
      <c r="I176" s="14"/>
      <c r="J176" s="15">
        <f t="shared" si="5"/>
        <v>0</v>
      </c>
    </row>
    <row r="177" spans="1:10" ht="15" thickBot="1">
      <c r="A177" s="44" t="s">
        <v>394</v>
      </c>
      <c r="B177" s="9">
        <v>9731</v>
      </c>
      <c r="C177" s="10" t="s">
        <v>370</v>
      </c>
      <c r="D177" s="11" t="s">
        <v>360</v>
      </c>
      <c r="E177" s="12"/>
      <c r="F177" s="12"/>
      <c r="G177" s="12"/>
      <c r="H177" s="13">
        <v>14589.867088620749</v>
      </c>
      <c r="I177" s="14"/>
      <c r="J177" s="15">
        <f t="shared" si="5"/>
        <v>0</v>
      </c>
    </row>
    <row r="178" spans="1:10" ht="15" thickBot="1">
      <c r="A178" s="44" t="s">
        <v>394</v>
      </c>
      <c r="B178" s="9">
        <v>9732</v>
      </c>
      <c r="C178" s="10" t="s">
        <v>371</v>
      </c>
      <c r="D178" s="11" t="s">
        <v>360</v>
      </c>
      <c r="E178" s="12"/>
      <c r="F178" s="12"/>
      <c r="G178" s="12"/>
      <c r="H178" s="13">
        <v>14589.867088620749</v>
      </c>
      <c r="I178" s="14"/>
      <c r="J178" s="15">
        <f t="shared" si="5"/>
        <v>0</v>
      </c>
    </row>
    <row r="179" spans="1:10" ht="15" thickBot="1">
      <c r="A179" s="44" t="s">
        <v>394</v>
      </c>
      <c r="B179" s="9">
        <v>9741</v>
      </c>
      <c r="C179" s="10" t="s">
        <v>372</v>
      </c>
      <c r="D179" s="11" t="s">
        <v>360</v>
      </c>
      <c r="E179" s="11"/>
      <c r="F179" s="11"/>
      <c r="G179" s="12"/>
      <c r="H179" s="13">
        <v>14589.867088620749</v>
      </c>
      <c r="I179" s="14"/>
      <c r="J179" s="15">
        <f t="shared" si="5"/>
        <v>0</v>
      </c>
    </row>
    <row r="180" spans="1:10" ht="15" thickBot="1">
      <c r="A180" s="44" t="s">
        <v>394</v>
      </c>
      <c r="B180" s="9">
        <v>9742</v>
      </c>
      <c r="C180" s="10" t="s">
        <v>373</v>
      </c>
      <c r="D180" s="11" t="s">
        <v>360</v>
      </c>
      <c r="E180" s="12"/>
      <c r="F180" s="12"/>
      <c r="G180" s="12"/>
      <c r="H180" s="13">
        <v>14589.867088620749</v>
      </c>
      <c r="I180" s="14"/>
      <c r="J180" s="15">
        <f t="shared" si="5"/>
        <v>0</v>
      </c>
    </row>
    <row r="181" spans="1:10" ht="15" thickBot="1">
      <c r="A181" s="42" t="s">
        <v>264</v>
      </c>
      <c r="B181" s="9">
        <v>9811</v>
      </c>
      <c r="C181" s="10" t="s">
        <v>374</v>
      </c>
      <c r="D181" s="11" t="s">
        <v>375</v>
      </c>
      <c r="E181" s="12"/>
      <c r="F181" s="12"/>
      <c r="G181" s="12"/>
      <c r="H181" s="28">
        <v>3467</v>
      </c>
      <c r="I181" s="14"/>
      <c r="J181" s="15">
        <f t="shared" si="5"/>
        <v>0</v>
      </c>
    </row>
    <row r="182" spans="1:10" ht="15" thickBot="1">
      <c r="A182" s="42" t="s">
        <v>264</v>
      </c>
      <c r="B182" s="9">
        <v>9812</v>
      </c>
      <c r="C182" s="10" t="s">
        <v>376</v>
      </c>
      <c r="D182" s="11" t="s">
        <v>377</v>
      </c>
      <c r="E182" s="12"/>
      <c r="F182" s="12"/>
      <c r="G182" s="12"/>
      <c r="H182" s="13">
        <v>3658.5575163081194</v>
      </c>
      <c r="I182" s="14"/>
      <c r="J182" s="15">
        <f t="shared" si="5"/>
        <v>0</v>
      </c>
    </row>
    <row r="183" spans="1:10" ht="15" thickBot="1">
      <c r="A183" s="44" t="s">
        <v>401</v>
      </c>
      <c r="B183" s="9">
        <v>9821</v>
      </c>
      <c r="C183" s="10" t="s">
        <v>378</v>
      </c>
      <c r="D183" s="11" t="s">
        <v>379</v>
      </c>
      <c r="E183" s="12"/>
      <c r="F183" s="12"/>
      <c r="G183" s="12"/>
      <c r="H183" s="13">
        <v>7523</v>
      </c>
      <c r="I183" s="14"/>
      <c r="J183" s="15">
        <f t="shared" si="5"/>
        <v>0</v>
      </c>
    </row>
    <row r="184" spans="1:10" ht="15" thickBot="1">
      <c r="A184" s="44" t="s">
        <v>394</v>
      </c>
      <c r="B184" s="9">
        <v>9822</v>
      </c>
      <c r="C184" s="10" t="s">
        <v>380</v>
      </c>
      <c r="D184" s="11" t="s">
        <v>381</v>
      </c>
      <c r="E184" s="11"/>
      <c r="F184" s="11"/>
      <c r="G184" s="11"/>
      <c r="H184" s="28">
        <v>6887</v>
      </c>
      <c r="I184" s="14"/>
      <c r="J184" s="15">
        <f>H184*I184</f>
        <v>0</v>
      </c>
    </row>
    <row r="185" spans="1:10">
      <c r="I185" s="40">
        <f>SUM(I6:I184)</f>
        <v>0</v>
      </c>
      <c r="J185" s="31">
        <f>SUM(J6:J184)</f>
        <v>0</v>
      </c>
    </row>
  </sheetData>
  <sheetProtection algorithmName="SHA-512" hashValue="Dzheuhk15u5C2cPKHbC8rxn5BKphiANAY5ijVwfU9PErc7Fva40T9vh7wOBJ1bJzlo9fHnD1v03NtjSkcNOPTg==" saltValue="17vBLIhLzGcneThx6IF3Xg==" spinCount="100000" sheet="1" selectLockedCells="1"/>
  <protectedRanges>
    <protectedRange sqref="S5:T10" name="Plage5"/>
    <protectedRange sqref="Q2:Q47" name="Plage4"/>
    <protectedRange sqref="M2:O46" name="Plage3"/>
    <protectedRange sqref="J2:J185" name="Plage2"/>
    <protectedRange sqref="B2:H64 B66:H184" name="Plage1"/>
    <protectedRange sqref="A2:A5" name="Plage1_1"/>
    <protectedRange sqref="B65:H65" name="Plage1_2"/>
  </protectedRanges>
  <autoFilter ref="A2:J185" xr:uid="{33EDFDFB-B8F2-4E2E-9DEC-6BF9CF938820}"/>
  <sortState xmlns:xlrd2="http://schemas.microsoft.com/office/spreadsheetml/2017/richdata2" ref="S15:S93">
    <sortCondition ref="S15:S93"/>
  </sortState>
  <mergeCells count="13">
    <mergeCell ref="S6:T6"/>
    <mergeCell ref="M2:M5"/>
    <mergeCell ref="N2:N5"/>
    <mergeCell ref="O2:O5"/>
    <mergeCell ref="P2:P5"/>
    <mergeCell ref="Q2:Q5"/>
    <mergeCell ref="I2:I5"/>
    <mergeCell ref="J2:J5"/>
    <mergeCell ref="H4:H5"/>
    <mergeCell ref="A2:A5"/>
    <mergeCell ref="B2:B5"/>
    <mergeCell ref="C2:C5"/>
    <mergeCell ref="H2:H3"/>
  </mergeCells>
  <conditionalFormatting sqref="T14">
    <cfRule type="expression" dxfId="0" priority="1">
      <formula>IF($T$14="OK", TRUE,FALSE)</formula>
    </cfRule>
  </conditionalFormatting>
  <pageMargins left="0.7" right="0.7" top="0.75" bottom="0.75" header="0.3" footer="0.3"/>
  <pageSetup paperSize="9" orientation="portrait" r:id="rId1"/>
  <ignoredErrors>
    <ignoredError sqref="H103:H104 H15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1428-55C6-4FAA-A38A-517658B85892}">
  <dimension ref="A1:H406"/>
  <sheetViews>
    <sheetView workbookViewId="0">
      <selection activeCell="A392" sqref="A392"/>
    </sheetView>
  </sheetViews>
  <sheetFormatPr baseColWidth="10" defaultRowHeight="14.4"/>
  <cols>
    <col min="1" max="1" width="5.296875" bestFit="1" customWidth="1"/>
    <col min="7" max="7" width="43.69921875" bestFit="1" customWidth="1"/>
    <col min="8" max="8" width="18.8984375" bestFit="1" customWidth="1"/>
  </cols>
  <sheetData>
    <row r="1" spans="1:8">
      <c r="A1" t="s">
        <v>456</v>
      </c>
      <c r="B1" t="s">
        <v>457</v>
      </c>
      <c r="C1" t="s">
        <v>458</v>
      </c>
      <c r="D1" t="s">
        <v>459</v>
      </c>
      <c r="E1" t="s">
        <v>460</v>
      </c>
      <c r="F1" t="s">
        <v>461</v>
      </c>
      <c r="G1" t="s">
        <v>462</v>
      </c>
      <c r="H1" t="s">
        <v>463</v>
      </c>
    </row>
    <row r="2" spans="1:8">
      <c r="A2">
        <v>34</v>
      </c>
      <c r="B2" t="s">
        <v>464</v>
      </c>
      <c r="C2" t="s">
        <v>465</v>
      </c>
      <c r="D2" t="s">
        <v>466</v>
      </c>
      <c r="G2" t="s">
        <v>467</v>
      </c>
      <c r="H2" t="s">
        <v>390</v>
      </c>
    </row>
    <row r="3" spans="1:8">
      <c r="A3">
        <v>341</v>
      </c>
      <c r="B3" t="s">
        <v>468</v>
      </c>
      <c r="C3" t="s">
        <v>465</v>
      </c>
      <c r="D3" t="s">
        <v>466</v>
      </c>
      <c r="G3" t="s">
        <v>469</v>
      </c>
      <c r="H3" t="s">
        <v>389</v>
      </c>
    </row>
    <row r="4" spans="1:8">
      <c r="A4">
        <v>342</v>
      </c>
      <c r="B4" t="s">
        <v>127</v>
      </c>
      <c r="C4" t="s">
        <v>465</v>
      </c>
      <c r="D4" t="s">
        <v>466</v>
      </c>
      <c r="G4" t="s">
        <v>467</v>
      </c>
      <c r="H4" t="s">
        <v>390</v>
      </c>
    </row>
    <row r="5" spans="1:8">
      <c r="A5">
        <v>36</v>
      </c>
      <c r="B5" t="s">
        <v>15</v>
      </c>
      <c r="C5" t="s">
        <v>465</v>
      </c>
      <c r="D5" t="s">
        <v>466</v>
      </c>
      <c r="G5" t="s">
        <v>470</v>
      </c>
      <c r="H5" t="s">
        <v>471</v>
      </c>
    </row>
    <row r="6" spans="1:8">
      <c r="A6">
        <v>361</v>
      </c>
      <c r="B6" t="s">
        <v>134</v>
      </c>
      <c r="C6" t="s">
        <v>465</v>
      </c>
      <c r="D6" t="s">
        <v>466</v>
      </c>
      <c r="G6" t="s">
        <v>472</v>
      </c>
      <c r="H6" t="s">
        <v>416</v>
      </c>
    </row>
    <row r="7" spans="1:8">
      <c r="A7">
        <v>311</v>
      </c>
      <c r="B7" t="s">
        <v>102</v>
      </c>
      <c r="C7" t="s">
        <v>465</v>
      </c>
      <c r="D7" t="s">
        <v>466</v>
      </c>
      <c r="G7" t="s">
        <v>473</v>
      </c>
      <c r="H7" t="s">
        <v>413</v>
      </c>
    </row>
    <row r="8" spans="1:8">
      <c r="A8">
        <v>312</v>
      </c>
      <c r="B8" t="s">
        <v>105</v>
      </c>
      <c r="C8" t="s">
        <v>465</v>
      </c>
      <c r="D8" t="s">
        <v>466</v>
      </c>
      <c r="G8" t="s">
        <v>474</v>
      </c>
      <c r="H8" t="s">
        <v>414</v>
      </c>
    </row>
    <row r="9" spans="1:8">
      <c r="A9">
        <v>201</v>
      </c>
      <c r="B9" t="s">
        <v>94</v>
      </c>
      <c r="C9" t="s">
        <v>465</v>
      </c>
      <c r="D9" t="s">
        <v>466</v>
      </c>
      <c r="G9" t="s">
        <v>475</v>
      </c>
      <c r="H9" t="s">
        <v>93</v>
      </c>
    </row>
    <row r="10" spans="1:8">
      <c r="A10">
        <v>202</v>
      </c>
      <c r="B10" t="s">
        <v>476</v>
      </c>
      <c r="C10" t="s">
        <v>465</v>
      </c>
      <c r="D10" t="s">
        <v>466</v>
      </c>
      <c r="G10" t="s">
        <v>475</v>
      </c>
      <c r="H10" t="s">
        <v>93</v>
      </c>
    </row>
    <row r="11" spans="1:8">
      <c r="A11">
        <v>39</v>
      </c>
      <c r="B11" t="s">
        <v>477</v>
      </c>
      <c r="C11" t="s">
        <v>465</v>
      </c>
      <c r="D11" t="s">
        <v>466</v>
      </c>
      <c r="G11" t="s">
        <v>478</v>
      </c>
      <c r="H11" t="s">
        <v>479</v>
      </c>
    </row>
    <row r="12" spans="1:8">
      <c r="A12">
        <v>321</v>
      </c>
      <c r="B12" t="s">
        <v>480</v>
      </c>
      <c r="C12" t="s">
        <v>465</v>
      </c>
      <c r="D12" t="s">
        <v>466</v>
      </c>
      <c r="G12" t="s">
        <v>481</v>
      </c>
      <c r="H12" t="s">
        <v>425</v>
      </c>
    </row>
    <row r="13" spans="1:8">
      <c r="A13">
        <v>322</v>
      </c>
      <c r="B13" t="s">
        <v>482</v>
      </c>
      <c r="C13" t="s">
        <v>465</v>
      </c>
      <c r="D13" t="s">
        <v>466</v>
      </c>
      <c r="G13" t="s">
        <v>483</v>
      </c>
      <c r="H13" t="s">
        <v>112</v>
      </c>
    </row>
    <row r="14" spans="1:8">
      <c r="A14">
        <v>323</v>
      </c>
      <c r="B14" t="s">
        <v>484</v>
      </c>
      <c r="C14" t="s">
        <v>465</v>
      </c>
      <c r="D14" t="s">
        <v>466</v>
      </c>
      <c r="G14" t="s">
        <v>483</v>
      </c>
      <c r="H14" t="s">
        <v>112</v>
      </c>
    </row>
    <row r="15" spans="1:8">
      <c r="A15">
        <v>37</v>
      </c>
      <c r="B15" t="s">
        <v>19</v>
      </c>
      <c r="C15" t="s">
        <v>465</v>
      </c>
      <c r="D15" t="s">
        <v>466</v>
      </c>
      <c r="G15" t="s">
        <v>485</v>
      </c>
      <c r="H15" t="s">
        <v>419</v>
      </c>
    </row>
    <row r="16" spans="1:8">
      <c r="A16">
        <v>331</v>
      </c>
      <c r="B16" t="s">
        <v>119</v>
      </c>
      <c r="C16" t="s">
        <v>465</v>
      </c>
      <c r="D16" t="s">
        <v>466</v>
      </c>
      <c r="G16" t="s">
        <v>486</v>
      </c>
      <c r="H16" t="s">
        <v>407</v>
      </c>
    </row>
    <row r="17" spans="1:8">
      <c r="A17">
        <v>332</v>
      </c>
      <c r="B17" t="s">
        <v>122</v>
      </c>
      <c r="C17" t="s">
        <v>465</v>
      </c>
      <c r="D17" t="s">
        <v>466</v>
      </c>
      <c r="G17" t="s">
        <v>487</v>
      </c>
      <c r="H17" t="s">
        <v>408</v>
      </c>
    </row>
    <row r="18" spans="1:8">
      <c r="A18">
        <v>351</v>
      </c>
      <c r="B18" t="s">
        <v>488</v>
      </c>
      <c r="C18" t="s">
        <v>465</v>
      </c>
      <c r="D18" t="s">
        <v>466</v>
      </c>
      <c r="G18" t="s">
        <v>489</v>
      </c>
      <c r="H18" t="s">
        <v>415</v>
      </c>
    </row>
    <row r="19" spans="1:8">
      <c r="A19">
        <v>352</v>
      </c>
      <c r="B19" t="s">
        <v>132</v>
      </c>
      <c r="C19" t="s">
        <v>465</v>
      </c>
      <c r="D19" t="s">
        <v>466</v>
      </c>
      <c r="G19" t="s">
        <v>490</v>
      </c>
      <c r="H19" t="s">
        <v>429</v>
      </c>
    </row>
    <row r="20" spans="1:8">
      <c r="A20">
        <v>381</v>
      </c>
      <c r="B20" t="s">
        <v>139</v>
      </c>
      <c r="C20" t="s">
        <v>465</v>
      </c>
      <c r="D20" t="s">
        <v>466</v>
      </c>
      <c r="G20" t="s">
        <v>491</v>
      </c>
      <c r="H20" t="s">
        <v>410</v>
      </c>
    </row>
    <row r="21" spans="1:8">
      <c r="A21">
        <v>382</v>
      </c>
      <c r="B21" t="s">
        <v>141</v>
      </c>
      <c r="C21" t="s">
        <v>465</v>
      </c>
      <c r="D21" t="s">
        <v>466</v>
      </c>
      <c r="G21" t="s">
        <v>492</v>
      </c>
      <c r="H21" t="s">
        <v>392</v>
      </c>
    </row>
    <row r="22" spans="1:8">
      <c r="A22">
        <v>9516</v>
      </c>
      <c r="B22" t="s">
        <v>493</v>
      </c>
      <c r="C22" t="s">
        <v>465</v>
      </c>
      <c r="D22" t="s">
        <v>466</v>
      </c>
      <c r="G22" t="s">
        <v>494</v>
      </c>
      <c r="H22" t="s">
        <v>254</v>
      </c>
    </row>
    <row r="23" spans="1:8">
      <c r="A23">
        <v>9717</v>
      </c>
      <c r="B23" t="s">
        <v>366</v>
      </c>
      <c r="C23" t="s">
        <v>465</v>
      </c>
      <c r="D23" t="s">
        <v>495</v>
      </c>
      <c r="G23" t="s">
        <v>496</v>
      </c>
      <c r="H23" t="s">
        <v>496</v>
      </c>
    </row>
    <row r="24" spans="1:8">
      <c r="A24">
        <v>9742</v>
      </c>
      <c r="B24" t="s">
        <v>497</v>
      </c>
      <c r="C24" t="s">
        <v>465</v>
      </c>
      <c r="D24" t="s">
        <v>498</v>
      </c>
      <c r="G24" t="s">
        <v>496</v>
      </c>
      <c r="H24" t="s">
        <v>499</v>
      </c>
    </row>
    <row r="25" spans="1:8">
      <c r="A25">
        <v>9741</v>
      </c>
      <c r="B25" t="s">
        <v>500</v>
      </c>
      <c r="C25" t="s">
        <v>465</v>
      </c>
      <c r="D25" t="s">
        <v>495</v>
      </c>
      <c r="G25" t="s">
        <v>496</v>
      </c>
      <c r="H25" t="s">
        <v>496</v>
      </c>
    </row>
    <row r="26" spans="1:8">
      <c r="A26">
        <v>96</v>
      </c>
      <c r="B26" t="s">
        <v>501</v>
      </c>
      <c r="C26" t="s">
        <v>465</v>
      </c>
      <c r="D26" t="s">
        <v>466</v>
      </c>
      <c r="G26" t="s">
        <v>478</v>
      </c>
      <c r="H26" t="s">
        <v>39</v>
      </c>
    </row>
    <row r="27" spans="1:8">
      <c r="A27">
        <v>951</v>
      </c>
      <c r="B27" t="s">
        <v>502</v>
      </c>
      <c r="C27" t="s">
        <v>465</v>
      </c>
      <c r="D27" t="s">
        <v>466</v>
      </c>
      <c r="G27" t="s">
        <v>503</v>
      </c>
      <c r="H27" t="s">
        <v>39</v>
      </c>
    </row>
    <row r="28" spans="1:8">
      <c r="A28">
        <v>9515</v>
      </c>
      <c r="B28" t="s">
        <v>504</v>
      </c>
      <c r="C28" t="s">
        <v>465</v>
      </c>
      <c r="D28" t="s">
        <v>466</v>
      </c>
      <c r="G28" t="s">
        <v>505</v>
      </c>
      <c r="H28" t="s">
        <v>264</v>
      </c>
    </row>
    <row r="29" spans="1:8">
      <c r="A29">
        <v>966</v>
      </c>
      <c r="B29" t="s">
        <v>506</v>
      </c>
      <c r="C29" t="s">
        <v>465</v>
      </c>
      <c r="D29" t="s">
        <v>466</v>
      </c>
      <c r="E29" t="s">
        <v>507</v>
      </c>
      <c r="G29" t="s">
        <v>503</v>
      </c>
      <c r="H29" t="s">
        <v>39</v>
      </c>
    </row>
    <row r="30" spans="1:8">
      <c r="A30">
        <v>9548</v>
      </c>
      <c r="B30" t="s">
        <v>508</v>
      </c>
      <c r="C30" t="s">
        <v>465</v>
      </c>
      <c r="D30" t="s">
        <v>466</v>
      </c>
      <c r="G30" t="s">
        <v>509</v>
      </c>
      <c r="H30" t="s">
        <v>273</v>
      </c>
    </row>
    <row r="31" spans="1:8">
      <c r="A31">
        <v>931</v>
      </c>
      <c r="B31" t="s">
        <v>510</v>
      </c>
      <c r="C31" t="s">
        <v>465</v>
      </c>
      <c r="D31" t="s">
        <v>466</v>
      </c>
      <c r="E31" t="s">
        <v>507</v>
      </c>
      <c r="G31" t="s">
        <v>511</v>
      </c>
      <c r="H31" t="s">
        <v>152</v>
      </c>
    </row>
    <row r="32" spans="1:8">
      <c r="A32">
        <v>9410</v>
      </c>
      <c r="B32" t="s">
        <v>512</v>
      </c>
      <c r="C32" t="s">
        <v>465</v>
      </c>
      <c r="D32" t="s">
        <v>466</v>
      </c>
      <c r="E32" t="s">
        <v>507</v>
      </c>
      <c r="G32" t="s">
        <v>513</v>
      </c>
      <c r="H32" t="s">
        <v>404</v>
      </c>
    </row>
    <row r="33" spans="1:8">
      <c r="A33">
        <v>952</v>
      </c>
      <c r="B33" t="s">
        <v>225</v>
      </c>
      <c r="C33" t="s">
        <v>465</v>
      </c>
      <c r="D33" t="s">
        <v>466</v>
      </c>
      <c r="G33" t="s">
        <v>503</v>
      </c>
      <c r="H33" t="s">
        <v>39</v>
      </c>
    </row>
    <row r="34" spans="1:8">
      <c r="A34">
        <v>9560</v>
      </c>
      <c r="B34" t="s">
        <v>514</v>
      </c>
      <c r="C34" t="s">
        <v>465</v>
      </c>
      <c r="D34" t="s">
        <v>495</v>
      </c>
      <c r="G34" t="s">
        <v>496</v>
      </c>
      <c r="H34" t="s">
        <v>496</v>
      </c>
    </row>
    <row r="35" spans="1:8">
      <c r="A35">
        <v>9520</v>
      </c>
      <c r="B35" t="s">
        <v>297</v>
      </c>
      <c r="C35" t="s">
        <v>465</v>
      </c>
      <c r="D35" t="s">
        <v>495</v>
      </c>
      <c r="G35" t="s">
        <v>496</v>
      </c>
      <c r="H35" t="s">
        <v>496</v>
      </c>
    </row>
    <row r="36" spans="1:8">
      <c r="A36">
        <v>9716</v>
      </c>
      <c r="B36" t="s">
        <v>364</v>
      </c>
      <c r="C36" t="s">
        <v>465</v>
      </c>
      <c r="D36" t="s">
        <v>495</v>
      </c>
      <c r="G36" t="s">
        <v>496</v>
      </c>
      <c r="H36" t="s">
        <v>496</v>
      </c>
    </row>
    <row r="37" spans="1:8">
      <c r="A37">
        <v>9201</v>
      </c>
      <c r="B37" t="s">
        <v>266</v>
      </c>
      <c r="C37" t="s">
        <v>465</v>
      </c>
      <c r="D37" t="s">
        <v>495</v>
      </c>
      <c r="G37" t="s">
        <v>496</v>
      </c>
      <c r="H37" t="s">
        <v>496</v>
      </c>
    </row>
    <row r="38" spans="1:8">
      <c r="A38">
        <v>9202</v>
      </c>
      <c r="B38" t="s">
        <v>267</v>
      </c>
      <c r="C38" t="s">
        <v>465</v>
      </c>
      <c r="D38" t="s">
        <v>495</v>
      </c>
      <c r="G38" t="s">
        <v>496</v>
      </c>
      <c r="H38" t="s">
        <v>496</v>
      </c>
    </row>
    <row r="39" spans="1:8">
      <c r="A39">
        <v>4111</v>
      </c>
      <c r="B39" t="s">
        <v>240</v>
      </c>
      <c r="C39" t="s">
        <v>465</v>
      </c>
      <c r="D39" t="s">
        <v>466</v>
      </c>
      <c r="G39" t="s">
        <v>515</v>
      </c>
      <c r="H39" t="s">
        <v>391</v>
      </c>
    </row>
    <row r="40" spans="1:8">
      <c r="A40">
        <v>4112</v>
      </c>
      <c r="B40" t="s">
        <v>242</v>
      </c>
      <c r="C40" t="s">
        <v>465</v>
      </c>
      <c r="D40" t="s">
        <v>466</v>
      </c>
      <c r="G40" t="s">
        <v>516</v>
      </c>
      <c r="H40" t="s">
        <v>435</v>
      </c>
    </row>
    <row r="41" spans="1:8">
      <c r="A41">
        <v>4121</v>
      </c>
      <c r="B41" t="s">
        <v>244</v>
      </c>
      <c r="C41" t="s">
        <v>465</v>
      </c>
      <c r="D41" t="s">
        <v>466</v>
      </c>
      <c r="G41" t="s">
        <v>517</v>
      </c>
      <c r="H41" t="s">
        <v>430</v>
      </c>
    </row>
    <row r="42" spans="1:8">
      <c r="A42">
        <v>4122</v>
      </c>
      <c r="B42" t="s">
        <v>245</v>
      </c>
      <c r="C42" t="s">
        <v>465</v>
      </c>
      <c r="D42" t="s">
        <v>466</v>
      </c>
      <c r="G42" t="s">
        <v>518</v>
      </c>
      <c r="H42" t="s">
        <v>171</v>
      </c>
    </row>
    <row r="43" spans="1:8">
      <c r="A43">
        <v>45</v>
      </c>
      <c r="B43" t="s">
        <v>35</v>
      </c>
      <c r="C43" t="s">
        <v>465</v>
      </c>
      <c r="D43" t="s">
        <v>466</v>
      </c>
      <c r="G43" t="s">
        <v>519</v>
      </c>
      <c r="H43" t="s">
        <v>433</v>
      </c>
    </row>
    <row r="44" spans="1:8">
      <c r="A44">
        <v>43</v>
      </c>
      <c r="B44" t="s">
        <v>30</v>
      </c>
      <c r="C44" t="s">
        <v>465</v>
      </c>
      <c r="D44" t="s">
        <v>466</v>
      </c>
      <c r="E44" t="s">
        <v>507</v>
      </c>
      <c r="F44" t="s">
        <v>520</v>
      </c>
      <c r="G44" t="s">
        <v>521</v>
      </c>
      <c r="H44" t="s">
        <v>421</v>
      </c>
    </row>
    <row r="45" spans="1:8">
      <c r="A45">
        <v>42</v>
      </c>
      <c r="B45" t="s">
        <v>26</v>
      </c>
      <c r="C45" t="s">
        <v>465</v>
      </c>
      <c r="D45" t="s">
        <v>466</v>
      </c>
      <c r="G45" t="s">
        <v>522</v>
      </c>
      <c r="H45" t="s">
        <v>420</v>
      </c>
    </row>
    <row r="46" spans="1:8">
      <c r="A46">
        <v>46</v>
      </c>
      <c r="B46" t="s">
        <v>523</v>
      </c>
      <c r="C46" t="s">
        <v>465</v>
      </c>
      <c r="D46" t="s">
        <v>466</v>
      </c>
      <c r="G46" t="s">
        <v>478</v>
      </c>
      <c r="H46" t="s">
        <v>39</v>
      </c>
    </row>
    <row r="47" spans="1:8">
      <c r="A47">
        <v>922</v>
      </c>
      <c r="B47" t="s">
        <v>216</v>
      </c>
      <c r="C47" t="s">
        <v>465</v>
      </c>
      <c r="D47" t="s">
        <v>466</v>
      </c>
      <c r="G47" t="s">
        <v>524</v>
      </c>
      <c r="H47" t="s">
        <v>193</v>
      </c>
    </row>
    <row r="48" spans="1:8">
      <c r="A48">
        <v>872</v>
      </c>
      <c r="B48" t="s">
        <v>194</v>
      </c>
      <c r="C48" t="s">
        <v>465</v>
      </c>
      <c r="D48" t="s">
        <v>466</v>
      </c>
      <c r="G48" t="s">
        <v>524</v>
      </c>
      <c r="H48" t="s">
        <v>193</v>
      </c>
    </row>
    <row r="49" spans="1:8">
      <c r="A49">
        <v>921</v>
      </c>
      <c r="B49" t="s">
        <v>525</v>
      </c>
      <c r="C49" t="s">
        <v>465</v>
      </c>
      <c r="D49" t="s">
        <v>466</v>
      </c>
      <c r="G49" t="s">
        <v>519</v>
      </c>
      <c r="H49" t="s">
        <v>433</v>
      </c>
    </row>
    <row r="50" spans="1:8">
      <c r="A50">
        <v>902</v>
      </c>
      <c r="B50" t="s">
        <v>210</v>
      </c>
      <c r="C50" t="s">
        <v>465</v>
      </c>
      <c r="D50" t="s">
        <v>466</v>
      </c>
      <c r="G50" t="s">
        <v>526</v>
      </c>
      <c r="H50" t="s">
        <v>207</v>
      </c>
    </row>
    <row r="51" spans="1:8">
      <c r="A51">
        <v>901</v>
      </c>
      <c r="B51" t="s">
        <v>208</v>
      </c>
      <c r="C51" t="s">
        <v>465</v>
      </c>
      <c r="D51" t="s">
        <v>466</v>
      </c>
      <c r="G51" t="s">
        <v>526</v>
      </c>
      <c r="H51" t="s">
        <v>207</v>
      </c>
    </row>
    <row r="52" spans="1:8">
      <c r="A52">
        <v>903</v>
      </c>
      <c r="B52" t="s">
        <v>211</v>
      </c>
      <c r="C52" t="s">
        <v>465</v>
      </c>
      <c r="D52" t="s">
        <v>466</v>
      </c>
      <c r="G52" t="s">
        <v>526</v>
      </c>
      <c r="H52" t="s">
        <v>207</v>
      </c>
    </row>
    <row r="53" spans="1:8">
      <c r="A53">
        <v>904</v>
      </c>
      <c r="B53" t="s">
        <v>527</v>
      </c>
      <c r="C53" t="s">
        <v>465</v>
      </c>
      <c r="D53" t="s">
        <v>466</v>
      </c>
      <c r="G53" t="s">
        <v>526</v>
      </c>
      <c r="H53" t="s">
        <v>207</v>
      </c>
    </row>
    <row r="54" spans="1:8">
      <c r="A54">
        <v>905</v>
      </c>
      <c r="B54" t="s">
        <v>213</v>
      </c>
      <c r="C54" t="s">
        <v>465</v>
      </c>
      <c r="D54" t="s">
        <v>466</v>
      </c>
      <c r="G54" t="s">
        <v>526</v>
      </c>
      <c r="H54" t="s">
        <v>207</v>
      </c>
    </row>
    <row r="55" spans="1:8">
      <c r="A55">
        <v>71</v>
      </c>
      <c r="B55" t="s">
        <v>70</v>
      </c>
      <c r="C55" t="s">
        <v>465</v>
      </c>
      <c r="D55" t="s">
        <v>466</v>
      </c>
      <c r="G55" t="s">
        <v>528</v>
      </c>
      <c r="H55" t="s">
        <v>69</v>
      </c>
    </row>
    <row r="56" spans="1:8">
      <c r="A56">
        <v>73</v>
      </c>
      <c r="B56" t="s">
        <v>76</v>
      </c>
      <c r="C56" t="s">
        <v>465</v>
      </c>
      <c r="D56" t="s">
        <v>466</v>
      </c>
      <c r="E56" t="s">
        <v>507</v>
      </c>
      <c r="F56" t="s">
        <v>520</v>
      </c>
      <c r="G56" t="s">
        <v>529</v>
      </c>
      <c r="H56" t="s">
        <v>399</v>
      </c>
    </row>
    <row r="57" spans="1:8">
      <c r="A57">
        <v>610</v>
      </c>
      <c r="B57" t="s">
        <v>530</v>
      </c>
      <c r="C57" t="s">
        <v>465</v>
      </c>
      <c r="D57" t="s">
        <v>498</v>
      </c>
      <c r="G57" t="s">
        <v>531</v>
      </c>
      <c r="H57" t="s">
        <v>499</v>
      </c>
    </row>
    <row r="58" spans="1:8">
      <c r="A58">
        <v>618</v>
      </c>
      <c r="B58" t="s">
        <v>532</v>
      </c>
      <c r="C58" t="s">
        <v>465</v>
      </c>
      <c r="D58" t="s">
        <v>498</v>
      </c>
      <c r="G58" t="s">
        <v>531</v>
      </c>
      <c r="H58" t="s">
        <v>499</v>
      </c>
    </row>
    <row r="59" spans="1:8">
      <c r="A59">
        <v>670</v>
      </c>
      <c r="B59" t="s">
        <v>533</v>
      </c>
      <c r="C59" t="s">
        <v>465</v>
      </c>
      <c r="D59" t="s">
        <v>498</v>
      </c>
      <c r="G59" t="s">
        <v>531</v>
      </c>
      <c r="H59" t="s">
        <v>499</v>
      </c>
    </row>
    <row r="60" spans="1:8">
      <c r="A60">
        <v>678</v>
      </c>
      <c r="B60" t="s">
        <v>534</v>
      </c>
      <c r="C60" t="s">
        <v>465</v>
      </c>
      <c r="D60" t="s">
        <v>498</v>
      </c>
      <c r="G60" t="s">
        <v>531</v>
      </c>
      <c r="H60" t="s">
        <v>499</v>
      </c>
    </row>
    <row r="61" spans="1:8">
      <c r="A61">
        <v>600</v>
      </c>
      <c r="B61" t="s">
        <v>535</v>
      </c>
      <c r="C61" t="s">
        <v>465</v>
      </c>
      <c r="D61" t="s">
        <v>498</v>
      </c>
      <c r="G61" t="s">
        <v>531</v>
      </c>
      <c r="H61" t="s">
        <v>499</v>
      </c>
    </row>
    <row r="62" spans="1:8">
      <c r="A62">
        <v>608</v>
      </c>
      <c r="B62" t="s">
        <v>536</v>
      </c>
      <c r="C62" t="s">
        <v>465</v>
      </c>
      <c r="D62" t="s">
        <v>498</v>
      </c>
      <c r="G62" t="s">
        <v>531</v>
      </c>
      <c r="H62" t="s">
        <v>499</v>
      </c>
    </row>
    <row r="63" spans="1:8">
      <c r="A63">
        <v>62</v>
      </c>
      <c r="B63" t="s">
        <v>537</v>
      </c>
      <c r="C63" t="s">
        <v>465</v>
      </c>
      <c r="D63" t="s">
        <v>466</v>
      </c>
      <c r="E63" t="s">
        <v>538</v>
      </c>
      <c r="G63" t="s">
        <v>531</v>
      </c>
      <c r="H63" t="s">
        <v>64</v>
      </c>
    </row>
    <row r="64" spans="1:8">
      <c r="A64">
        <v>623</v>
      </c>
      <c r="B64" t="s">
        <v>539</v>
      </c>
      <c r="C64" t="s">
        <v>465</v>
      </c>
      <c r="D64" t="s">
        <v>466</v>
      </c>
      <c r="E64" t="s">
        <v>538</v>
      </c>
      <c r="G64" t="s">
        <v>531</v>
      </c>
      <c r="H64" t="s">
        <v>64</v>
      </c>
    </row>
    <row r="65" spans="1:8">
      <c r="A65">
        <v>72</v>
      </c>
      <c r="B65" t="s">
        <v>73</v>
      </c>
      <c r="C65" t="s">
        <v>465</v>
      </c>
      <c r="D65" t="s">
        <v>466</v>
      </c>
      <c r="E65" t="s">
        <v>507</v>
      </c>
      <c r="G65" t="s">
        <v>540</v>
      </c>
      <c r="H65" t="s">
        <v>424</v>
      </c>
    </row>
    <row r="66" spans="1:8">
      <c r="A66">
        <v>760</v>
      </c>
      <c r="B66" t="s">
        <v>541</v>
      </c>
      <c r="C66" t="s">
        <v>465</v>
      </c>
      <c r="D66" t="s">
        <v>466</v>
      </c>
      <c r="E66" t="s">
        <v>538</v>
      </c>
      <c r="G66" t="s">
        <v>531</v>
      </c>
      <c r="H66" t="s">
        <v>64</v>
      </c>
    </row>
    <row r="67" spans="1:8">
      <c r="A67">
        <v>7433</v>
      </c>
      <c r="B67" t="s">
        <v>248</v>
      </c>
      <c r="C67" t="s">
        <v>465</v>
      </c>
      <c r="D67" t="s">
        <v>466</v>
      </c>
      <c r="G67" t="s">
        <v>542</v>
      </c>
      <c r="H67" t="s">
        <v>168</v>
      </c>
    </row>
    <row r="68" spans="1:8">
      <c r="A68">
        <v>743</v>
      </c>
      <c r="B68" t="s">
        <v>543</v>
      </c>
      <c r="C68" t="s">
        <v>465</v>
      </c>
      <c r="D68" t="s">
        <v>466</v>
      </c>
      <c r="G68" t="s">
        <v>478</v>
      </c>
      <c r="H68" t="s">
        <v>39</v>
      </c>
    </row>
    <row r="69" spans="1:8">
      <c r="A69">
        <v>521</v>
      </c>
      <c r="B69" t="s">
        <v>544</v>
      </c>
      <c r="C69" t="s">
        <v>465</v>
      </c>
      <c r="D69" t="s">
        <v>466</v>
      </c>
      <c r="E69" t="s">
        <v>507</v>
      </c>
      <c r="F69" t="s">
        <v>520</v>
      </c>
      <c r="G69" t="s">
        <v>545</v>
      </c>
      <c r="H69" t="s">
        <v>417</v>
      </c>
    </row>
    <row r="70" spans="1:8">
      <c r="A70">
        <v>522</v>
      </c>
      <c r="B70" t="s">
        <v>155</v>
      </c>
      <c r="C70" t="s">
        <v>465</v>
      </c>
      <c r="D70" t="s">
        <v>466</v>
      </c>
      <c r="E70" t="s">
        <v>507</v>
      </c>
      <c r="F70" t="s">
        <v>520</v>
      </c>
      <c r="G70" t="s">
        <v>545</v>
      </c>
      <c r="H70" t="s">
        <v>418</v>
      </c>
    </row>
    <row r="71" spans="1:8">
      <c r="A71">
        <v>53</v>
      </c>
      <c r="B71" t="s">
        <v>47</v>
      </c>
      <c r="C71" t="s">
        <v>465</v>
      </c>
      <c r="D71" t="s">
        <v>466</v>
      </c>
      <c r="E71" t="s">
        <v>507</v>
      </c>
      <c r="F71" t="s">
        <v>520</v>
      </c>
      <c r="G71" t="s">
        <v>546</v>
      </c>
      <c r="H71" t="s">
        <v>398</v>
      </c>
    </row>
    <row r="72" spans="1:8">
      <c r="A72">
        <v>54</v>
      </c>
      <c r="B72" t="s">
        <v>547</v>
      </c>
      <c r="C72" t="s">
        <v>465</v>
      </c>
      <c r="D72" t="s">
        <v>466</v>
      </c>
      <c r="E72" t="s">
        <v>507</v>
      </c>
      <c r="G72" t="s">
        <v>548</v>
      </c>
      <c r="H72" t="s">
        <v>549</v>
      </c>
    </row>
    <row r="73" spans="1:8">
      <c r="A73">
        <v>51</v>
      </c>
      <c r="B73" t="s">
        <v>550</v>
      </c>
      <c r="C73" t="s">
        <v>465</v>
      </c>
      <c r="D73" t="s">
        <v>466</v>
      </c>
      <c r="E73" t="s">
        <v>507</v>
      </c>
      <c r="F73" t="s">
        <v>520</v>
      </c>
      <c r="G73" t="s">
        <v>511</v>
      </c>
      <c r="H73" t="s">
        <v>549</v>
      </c>
    </row>
    <row r="74" spans="1:8">
      <c r="A74">
        <v>511</v>
      </c>
      <c r="B74" t="s">
        <v>151</v>
      </c>
      <c r="C74" t="s">
        <v>465</v>
      </c>
      <c r="D74" t="s">
        <v>466</v>
      </c>
      <c r="E74" t="s">
        <v>507</v>
      </c>
      <c r="F74" t="s">
        <v>520</v>
      </c>
      <c r="G74" t="s">
        <v>551</v>
      </c>
      <c r="H74" t="s">
        <v>150</v>
      </c>
    </row>
    <row r="75" spans="1:8">
      <c r="A75">
        <v>512</v>
      </c>
      <c r="B75" t="s">
        <v>552</v>
      </c>
      <c r="C75" t="s">
        <v>465</v>
      </c>
      <c r="D75" t="s">
        <v>466</v>
      </c>
      <c r="E75" t="s">
        <v>507</v>
      </c>
      <c r="F75" t="s">
        <v>520</v>
      </c>
      <c r="G75" t="s">
        <v>551</v>
      </c>
      <c r="H75" t="s">
        <v>152</v>
      </c>
    </row>
    <row r="76" spans="1:8">
      <c r="A76">
        <v>541</v>
      </c>
      <c r="B76" t="s">
        <v>553</v>
      </c>
      <c r="C76" t="s">
        <v>465</v>
      </c>
      <c r="D76" t="s">
        <v>466</v>
      </c>
      <c r="E76" t="s">
        <v>507</v>
      </c>
      <c r="F76" t="s">
        <v>520</v>
      </c>
      <c r="G76" t="s">
        <v>478</v>
      </c>
      <c r="H76" t="s">
        <v>479</v>
      </c>
    </row>
    <row r="77" spans="1:8">
      <c r="A77">
        <v>542</v>
      </c>
      <c r="B77" t="s">
        <v>554</v>
      </c>
      <c r="C77" t="s">
        <v>465</v>
      </c>
      <c r="D77" t="s">
        <v>466</v>
      </c>
      <c r="E77" t="s">
        <v>507</v>
      </c>
      <c r="F77" t="s">
        <v>520</v>
      </c>
      <c r="G77" t="s">
        <v>478</v>
      </c>
      <c r="H77" t="s">
        <v>479</v>
      </c>
    </row>
    <row r="78" spans="1:8">
      <c r="A78">
        <v>56</v>
      </c>
      <c r="B78" t="s">
        <v>555</v>
      </c>
      <c r="C78" t="s">
        <v>465</v>
      </c>
      <c r="D78" t="s">
        <v>466</v>
      </c>
      <c r="E78" t="s">
        <v>507</v>
      </c>
      <c r="F78" t="s">
        <v>520</v>
      </c>
      <c r="G78" t="s">
        <v>529</v>
      </c>
      <c r="H78" t="s">
        <v>399</v>
      </c>
    </row>
    <row r="79" spans="1:8">
      <c r="A79">
        <v>57</v>
      </c>
      <c r="B79" t="s">
        <v>556</v>
      </c>
      <c r="C79" t="s">
        <v>465</v>
      </c>
      <c r="D79" t="s">
        <v>466</v>
      </c>
      <c r="E79" t="s">
        <v>507</v>
      </c>
      <c r="F79" t="s">
        <v>520</v>
      </c>
      <c r="G79" t="s">
        <v>551</v>
      </c>
      <c r="H79" t="s">
        <v>400</v>
      </c>
    </row>
    <row r="80" spans="1:8">
      <c r="A80">
        <v>58</v>
      </c>
      <c r="B80" t="s">
        <v>557</v>
      </c>
      <c r="C80" t="s">
        <v>465</v>
      </c>
      <c r="D80" t="s">
        <v>466</v>
      </c>
      <c r="E80" t="s">
        <v>507</v>
      </c>
      <c r="F80" t="s">
        <v>520</v>
      </c>
      <c r="G80" t="s">
        <v>558</v>
      </c>
      <c r="H80" t="s">
        <v>402</v>
      </c>
    </row>
    <row r="81" spans="1:8">
      <c r="A81">
        <v>55</v>
      </c>
      <c r="B81" t="s">
        <v>559</v>
      </c>
      <c r="C81" t="s">
        <v>465</v>
      </c>
      <c r="D81" t="s">
        <v>466</v>
      </c>
      <c r="E81" t="s">
        <v>507</v>
      </c>
      <c r="G81" t="s">
        <v>478</v>
      </c>
      <c r="H81" t="s">
        <v>39</v>
      </c>
    </row>
    <row r="82" spans="1:8">
      <c r="A82">
        <v>881</v>
      </c>
      <c r="B82" t="s">
        <v>198</v>
      </c>
      <c r="C82" t="s">
        <v>465</v>
      </c>
      <c r="D82" t="s">
        <v>466</v>
      </c>
      <c r="G82" t="s">
        <v>560</v>
      </c>
      <c r="H82" t="s">
        <v>386</v>
      </c>
    </row>
    <row r="83" spans="1:8">
      <c r="A83">
        <v>91</v>
      </c>
      <c r="B83" t="s">
        <v>85</v>
      </c>
      <c r="C83" t="s">
        <v>465</v>
      </c>
      <c r="D83" t="s">
        <v>466</v>
      </c>
      <c r="G83" t="s">
        <v>528</v>
      </c>
      <c r="H83" t="s">
        <v>69</v>
      </c>
    </row>
    <row r="84" spans="1:8">
      <c r="A84">
        <v>9811</v>
      </c>
      <c r="B84" t="s">
        <v>374</v>
      </c>
      <c r="C84" t="s">
        <v>465</v>
      </c>
      <c r="D84" t="s">
        <v>466</v>
      </c>
      <c r="G84" t="s">
        <v>505</v>
      </c>
      <c r="H84" t="s">
        <v>264</v>
      </c>
    </row>
    <row r="85" spans="1:8">
      <c r="A85">
        <v>9812</v>
      </c>
      <c r="B85" t="s">
        <v>376</v>
      </c>
      <c r="C85" t="s">
        <v>465</v>
      </c>
      <c r="D85" t="s">
        <v>466</v>
      </c>
      <c r="G85" t="s">
        <v>505</v>
      </c>
      <c r="H85" t="s">
        <v>264</v>
      </c>
    </row>
    <row r="86" spans="1:8">
      <c r="A86">
        <v>81</v>
      </c>
      <c r="B86" t="s">
        <v>561</v>
      </c>
      <c r="C86" t="s">
        <v>465</v>
      </c>
      <c r="D86" t="s">
        <v>466</v>
      </c>
      <c r="E86" t="s">
        <v>562</v>
      </c>
      <c r="F86" t="s">
        <v>563</v>
      </c>
      <c r="G86" t="s">
        <v>564</v>
      </c>
      <c r="H86" t="s">
        <v>179</v>
      </c>
    </row>
    <row r="87" spans="1:8">
      <c r="A87">
        <v>851</v>
      </c>
      <c r="B87" t="s">
        <v>565</v>
      </c>
      <c r="C87" t="s">
        <v>465</v>
      </c>
      <c r="D87" t="s">
        <v>466</v>
      </c>
      <c r="E87" t="s">
        <v>562</v>
      </c>
      <c r="F87" t="s">
        <v>563</v>
      </c>
      <c r="G87" t="s">
        <v>564</v>
      </c>
      <c r="H87" t="s">
        <v>179</v>
      </c>
    </row>
    <row r="88" spans="1:8">
      <c r="A88">
        <v>883</v>
      </c>
      <c r="B88" t="s">
        <v>203</v>
      </c>
      <c r="C88" t="s">
        <v>465</v>
      </c>
      <c r="D88" t="s">
        <v>495</v>
      </c>
      <c r="F88" t="s">
        <v>566</v>
      </c>
      <c r="G88" t="s">
        <v>496</v>
      </c>
      <c r="H88" t="s">
        <v>496</v>
      </c>
    </row>
    <row r="89" spans="1:8">
      <c r="A89">
        <v>821</v>
      </c>
      <c r="B89" t="s">
        <v>567</v>
      </c>
      <c r="C89" t="s">
        <v>465</v>
      </c>
      <c r="D89" t="s">
        <v>466</v>
      </c>
      <c r="G89" t="s">
        <v>478</v>
      </c>
      <c r="H89" t="s">
        <v>39</v>
      </c>
    </row>
    <row r="90" spans="1:8">
      <c r="A90">
        <v>9822</v>
      </c>
      <c r="B90" t="s">
        <v>380</v>
      </c>
      <c r="C90" t="s">
        <v>465</v>
      </c>
      <c r="D90" t="s">
        <v>495</v>
      </c>
      <c r="G90" t="s">
        <v>496</v>
      </c>
      <c r="H90" t="s">
        <v>496</v>
      </c>
    </row>
    <row r="91" spans="1:8">
      <c r="A91">
        <v>884</v>
      </c>
      <c r="B91" t="s">
        <v>204</v>
      </c>
      <c r="C91" t="s">
        <v>465</v>
      </c>
      <c r="D91" t="s">
        <v>495</v>
      </c>
      <c r="G91" t="s">
        <v>496</v>
      </c>
      <c r="H91" t="s">
        <v>496</v>
      </c>
    </row>
    <row r="92" spans="1:8">
      <c r="A92">
        <v>7431</v>
      </c>
      <c r="B92" t="s">
        <v>568</v>
      </c>
      <c r="C92" t="s">
        <v>465</v>
      </c>
      <c r="D92" t="s">
        <v>466</v>
      </c>
      <c r="G92" t="s">
        <v>503</v>
      </c>
      <c r="H92" t="s">
        <v>388</v>
      </c>
    </row>
    <row r="93" spans="1:8">
      <c r="A93">
        <v>953</v>
      </c>
      <c r="B93" t="s">
        <v>227</v>
      </c>
      <c r="C93" t="s">
        <v>465</v>
      </c>
      <c r="D93" t="s">
        <v>466</v>
      </c>
      <c r="G93" t="s">
        <v>478</v>
      </c>
      <c r="H93" t="s">
        <v>39</v>
      </c>
    </row>
    <row r="94" spans="1:8">
      <c r="A94">
        <v>957</v>
      </c>
      <c r="B94" t="s">
        <v>231</v>
      </c>
      <c r="C94" t="s">
        <v>465</v>
      </c>
      <c r="D94" t="s">
        <v>466</v>
      </c>
      <c r="G94" t="s">
        <v>478</v>
      </c>
      <c r="H94" t="s">
        <v>39</v>
      </c>
    </row>
    <row r="95" spans="1:8">
      <c r="A95">
        <v>9821</v>
      </c>
      <c r="B95" t="s">
        <v>378</v>
      </c>
      <c r="C95" t="s">
        <v>465</v>
      </c>
      <c r="D95" t="s">
        <v>466</v>
      </c>
      <c r="G95" t="s">
        <v>569</v>
      </c>
      <c r="H95" t="s">
        <v>401</v>
      </c>
    </row>
    <row r="96" spans="1:8">
      <c r="A96">
        <v>873</v>
      </c>
      <c r="B96" t="s">
        <v>570</v>
      </c>
      <c r="C96" t="s">
        <v>465</v>
      </c>
      <c r="D96" t="s">
        <v>466</v>
      </c>
      <c r="E96" t="s">
        <v>562</v>
      </c>
      <c r="F96" t="s">
        <v>563</v>
      </c>
      <c r="G96" t="s">
        <v>564</v>
      </c>
      <c r="H96" t="s">
        <v>179</v>
      </c>
    </row>
    <row r="97" spans="1:8">
      <c r="A97">
        <v>874</v>
      </c>
      <c r="B97" t="s">
        <v>571</v>
      </c>
      <c r="C97" t="s">
        <v>465</v>
      </c>
      <c r="D97" t="s">
        <v>466</v>
      </c>
      <c r="G97" t="s">
        <v>478</v>
      </c>
      <c r="H97" t="s">
        <v>39</v>
      </c>
    </row>
    <row r="98" spans="1:8">
      <c r="A98">
        <v>751</v>
      </c>
      <c r="B98" t="s">
        <v>572</v>
      </c>
      <c r="C98" t="s">
        <v>465</v>
      </c>
      <c r="D98" t="s">
        <v>466</v>
      </c>
      <c r="E98" t="s">
        <v>538</v>
      </c>
      <c r="G98" t="s">
        <v>531</v>
      </c>
      <c r="H98" t="s">
        <v>64</v>
      </c>
    </row>
    <row r="99" spans="1:8">
      <c r="A99">
        <v>754</v>
      </c>
      <c r="B99" t="s">
        <v>573</v>
      </c>
      <c r="C99" t="s">
        <v>465</v>
      </c>
      <c r="D99" t="s">
        <v>466</v>
      </c>
      <c r="E99" t="s">
        <v>562</v>
      </c>
      <c r="G99" t="s">
        <v>564</v>
      </c>
      <c r="H99" t="s">
        <v>179</v>
      </c>
    </row>
    <row r="100" spans="1:8">
      <c r="A100">
        <v>753</v>
      </c>
      <c r="B100" t="s">
        <v>574</v>
      </c>
      <c r="C100" t="s">
        <v>465</v>
      </c>
      <c r="D100" t="s">
        <v>466</v>
      </c>
      <c r="E100" t="s">
        <v>538</v>
      </c>
      <c r="F100" t="s">
        <v>574</v>
      </c>
      <c r="G100" t="s">
        <v>531</v>
      </c>
      <c r="H100" t="s">
        <v>64</v>
      </c>
    </row>
    <row r="101" spans="1:8">
      <c r="A101">
        <v>752</v>
      </c>
      <c r="B101" t="s">
        <v>575</v>
      </c>
      <c r="C101" t="s">
        <v>465</v>
      </c>
      <c r="D101" t="s">
        <v>466</v>
      </c>
      <c r="E101" t="s">
        <v>538</v>
      </c>
      <c r="F101" t="s">
        <v>576</v>
      </c>
      <c r="G101" t="s">
        <v>531</v>
      </c>
      <c r="H101" t="s">
        <v>64</v>
      </c>
    </row>
    <row r="102" spans="1:8">
      <c r="A102">
        <v>85</v>
      </c>
      <c r="B102" t="s">
        <v>81</v>
      </c>
      <c r="C102" t="s">
        <v>465</v>
      </c>
      <c r="D102" t="s">
        <v>466</v>
      </c>
      <c r="G102" t="s">
        <v>478</v>
      </c>
      <c r="H102" t="s">
        <v>39</v>
      </c>
    </row>
    <row r="103" spans="1:8">
      <c r="A103">
        <v>895</v>
      </c>
      <c r="B103" t="s">
        <v>577</v>
      </c>
      <c r="C103" t="s">
        <v>465</v>
      </c>
      <c r="D103" t="s">
        <v>495</v>
      </c>
      <c r="G103" t="s">
        <v>496</v>
      </c>
      <c r="H103" t="s">
        <v>496</v>
      </c>
    </row>
    <row r="104" spans="1:8">
      <c r="A104">
        <v>896</v>
      </c>
      <c r="B104" t="s">
        <v>578</v>
      </c>
      <c r="C104" t="s">
        <v>465</v>
      </c>
      <c r="D104" t="s">
        <v>495</v>
      </c>
      <c r="F104" t="s">
        <v>579</v>
      </c>
      <c r="G104" t="s">
        <v>496</v>
      </c>
      <c r="H104" t="s">
        <v>496</v>
      </c>
    </row>
    <row r="105" spans="1:8">
      <c r="A105">
        <v>962</v>
      </c>
      <c r="B105" t="s">
        <v>580</v>
      </c>
      <c r="C105" t="s">
        <v>581</v>
      </c>
      <c r="D105" t="s">
        <v>495</v>
      </c>
      <c r="G105" t="s">
        <v>496</v>
      </c>
      <c r="H105" t="s">
        <v>496</v>
      </c>
    </row>
    <row r="106" spans="1:8">
      <c r="A106">
        <v>9724</v>
      </c>
      <c r="B106" t="s">
        <v>367</v>
      </c>
      <c r="C106" t="s">
        <v>465</v>
      </c>
      <c r="D106" t="s">
        <v>466</v>
      </c>
      <c r="G106" t="s">
        <v>494</v>
      </c>
      <c r="H106" t="s">
        <v>254</v>
      </c>
    </row>
    <row r="107" spans="1:8">
      <c r="A107">
        <v>8586</v>
      </c>
      <c r="B107" t="s">
        <v>582</v>
      </c>
      <c r="C107" t="s">
        <v>465</v>
      </c>
      <c r="D107" t="s">
        <v>466</v>
      </c>
      <c r="G107" t="s">
        <v>583</v>
      </c>
      <c r="H107" t="s">
        <v>584</v>
      </c>
    </row>
    <row r="108" spans="1:8">
      <c r="A108">
        <v>9586</v>
      </c>
      <c r="B108" t="s">
        <v>585</v>
      </c>
      <c r="C108" t="s">
        <v>465</v>
      </c>
      <c r="D108" t="s">
        <v>466</v>
      </c>
      <c r="G108" t="s">
        <v>583</v>
      </c>
      <c r="H108" t="s">
        <v>584</v>
      </c>
    </row>
    <row r="109" spans="1:8">
      <c r="A109">
        <v>8555</v>
      </c>
      <c r="B109" t="s">
        <v>586</v>
      </c>
      <c r="C109" t="s">
        <v>465</v>
      </c>
      <c r="D109" t="s">
        <v>466</v>
      </c>
      <c r="G109" t="s">
        <v>587</v>
      </c>
      <c r="H109" t="s">
        <v>588</v>
      </c>
    </row>
    <row r="110" spans="1:8">
      <c r="A110">
        <v>9555</v>
      </c>
      <c r="B110" t="s">
        <v>589</v>
      </c>
      <c r="C110" t="s">
        <v>465</v>
      </c>
      <c r="D110" t="s">
        <v>466</v>
      </c>
      <c r="G110" t="s">
        <v>587</v>
      </c>
      <c r="H110" t="s">
        <v>588</v>
      </c>
    </row>
    <row r="111" spans="1:8">
      <c r="A111">
        <v>864</v>
      </c>
      <c r="B111" t="s">
        <v>590</v>
      </c>
      <c r="C111" t="s">
        <v>465</v>
      </c>
      <c r="D111" t="s">
        <v>466</v>
      </c>
      <c r="G111" t="s">
        <v>591</v>
      </c>
      <c r="H111" t="s">
        <v>592</v>
      </c>
    </row>
    <row r="112" spans="1:8">
      <c r="A112">
        <v>964</v>
      </c>
      <c r="B112" t="s">
        <v>593</v>
      </c>
      <c r="C112" t="s">
        <v>465</v>
      </c>
      <c r="D112" t="s">
        <v>466</v>
      </c>
      <c r="G112" t="s">
        <v>591</v>
      </c>
      <c r="H112" t="s">
        <v>592</v>
      </c>
    </row>
    <row r="113" spans="1:8">
      <c r="A113">
        <v>9571</v>
      </c>
      <c r="B113" t="s">
        <v>594</v>
      </c>
      <c r="C113" t="s">
        <v>465</v>
      </c>
      <c r="D113" t="s">
        <v>466</v>
      </c>
      <c r="G113" t="s">
        <v>595</v>
      </c>
      <c r="H113" t="s">
        <v>596</v>
      </c>
    </row>
    <row r="114" spans="1:8">
      <c r="A114">
        <v>8532</v>
      </c>
      <c r="B114" t="s">
        <v>597</v>
      </c>
      <c r="C114" t="s">
        <v>465</v>
      </c>
      <c r="D114" t="s">
        <v>466</v>
      </c>
      <c r="G114" t="s">
        <v>528</v>
      </c>
      <c r="H114" t="s">
        <v>69</v>
      </c>
    </row>
    <row r="115" spans="1:8">
      <c r="A115">
        <v>9532</v>
      </c>
      <c r="B115" t="s">
        <v>598</v>
      </c>
      <c r="C115" t="s">
        <v>465</v>
      </c>
      <c r="D115" t="s">
        <v>466</v>
      </c>
      <c r="G115" t="s">
        <v>528</v>
      </c>
      <c r="H115" t="s">
        <v>69</v>
      </c>
    </row>
    <row r="116" spans="1:8">
      <c r="A116">
        <v>8411</v>
      </c>
      <c r="B116" t="s">
        <v>599</v>
      </c>
      <c r="C116" t="s">
        <v>465</v>
      </c>
      <c r="D116" t="s">
        <v>466</v>
      </c>
      <c r="E116" t="s">
        <v>507</v>
      </c>
      <c r="G116" t="s">
        <v>513</v>
      </c>
      <c r="H116" t="s">
        <v>404</v>
      </c>
    </row>
    <row r="117" spans="1:8">
      <c r="A117">
        <v>94</v>
      </c>
      <c r="B117" t="s">
        <v>600</v>
      </c>
      <c r="C117" t="s">
        <v>465</v>
      </c>
      <c r="D117" t="s">
        <v>466</v>
      </c>
      <c r="E117" t="s">
        <v>507</v>
      </c>
      <c r="G117" t="s">
        <v>513</v>
      </c>
      <c r="H117" t="s">
        <v>404</v>
      </c>
    </row>
    <row r="118" spans="1:8">
      <c r="A118">
        <v>8410</v>
      </c>
      <c r="B118" t="s">
        <v>601</v>
      </c>
      <c r="C118" t="s">
        <v>465</v>
      </c>
      <c r="D118" t="s">
        <v>466</v>
      </c>
      <c r="E118" t="s">
        <v>507</v>
      </c>
      <c r="G118" t="s">
        <v>513</v>
      </c>
      <c r="H118" t="s">
        <v>404</v>
      </c>
    </row>
    <row r="119" spans="1:8">
      <c r="A119">
        <v>89</v>
      </c>
      <c r="B119" t="s">
        <v>602</v>
      </c>
      <c r="C119" t="s">
        <v>465</v>
      </c>
      <c r="D119" t="s">
        <v>466</v>
      </c>
      <c r="E119" t="s">
        <v>562</v>
      </c>
      <c r="G119" t="s">
        <v>564</v>
      </c>
      <c r="H119" t="s">
        <v>179</v>
      </c>
    </row>
    <row r="120" spans="1:8">
      <c r="A120">
        <v>82</v>
      </c>
      <c r="B120" t="s">
        <v>603</v>
      </c>
      <c r="C120" t="s">
        <v>465</v>
      </c>
      <c r="D120" t="s">
        <v>466</v>
      </c>
      <c r="E120" t="s">
        <v>562</v>
      </c>
      <c r="G120" t="s">
        <v>564</v>
      </c>
      <c r="H120" t="s">
        <v>179</v>
      </c>
    </row>
    <row r="121" spans="1:8">
      <c r="A121">
        <v>9547</v>
      </c>
      <c r="B121" t="s">
        <v>604</v>
      </c>
      <c r="C121" t="s">
        <v>465</v>
      </c>
      <c r="D121" t="s">
        <v>466</v>
      </c>
      <c r="G121" t="s">
        <v>605</v>
      </c>
      <c r="H121" t="s">
        <v>606</v>
      </c>
    </row>
    <row r="122" spans="1:8">
      <c r="A122">
        <v>8537</v>
      </c>
      <c r="B122" t="s">
        <v>607</v>
      </c>
      <c r="C122" t="s">
        <v>465</v>
      </c>
      <c r="D122" t="s">
        <v>466</v>
      </c>
      <c r="G122" t="s">
        <v>505</v>
      </c>
      <c r="H122" t="s">
        <v>264</v>
      </c>
    </row>
    <row r="123" spans="1:8">
      <c r="A123">
        <v>9537</v>
      </c>
      <c r="B123" t="s">
        <v>325</v>
      </c>
      <c r="C123" t="s">
        <v>465</v>
      </c>
      <c r="D123" t="s">
        <v>466</v>
      </c>
      <c r="G123" t="s">
        <v>505</v>
      </c>
      <c r="H123" t="s">
        <v>264</v>
      </c>
    </row>
    <row r="124" spans="1:8">
      <c r="A124">
        <v>8561</v>
      </c>
      <c r="B124" t="s">
        <v>265</v>
      </c>
      <c r="C124" t="s">
        <v>465</v>
      </c>
      <c r="D124" t="s">
        <v>466</v>
      </c>
      <c r="G124" t="s">
        <v>505</v>
      </c>
      <c r="H124" t="s">
        <v>264</v>
      </c>
    </row>
    <row r="125" spans="1:8">
      <c r="A125">
        <v>9561</v>
      </c>
      <c r="B125" t="s">
        <v>608</v>
      </c>
      <c r="C125" t="s">
        <v>465</v>
      </c>
      <c r="D125" t="s">
        <v>466</v>
      </c>
      <c r="G125" t="s">
        <v>505</v>
      </c>
      <c r="H125" t="s">
        <v>264</v>
      </c>
    </row>
    <row r="126" spans="1:8">
      <c r="A126">
        <v>8515</v>
      </c>
      <c r="B126" t="s">
        <v>609</v>
      </c>
      <c r="C126" t="s">
        <v>465</v>
      </c>
      <c r="D126" t="s">
        <v>466</v>
      </c>
      <c r="G126" t="s">
        <v>505</v>
      </c>
      <c r="H126" t="s">
        <v>264</v>
      </c>
    </row>
    <row r="127" spans="1:8">
      <c r="A127">
        <v>8541</v>
      </c>
      <c r="B127" t="s">
        <v>610</v>
      </c>
      <c r="C127" t="s">
        <v>465</v>
      </c>
      <c r="D127" t="s">
        <v>466</v>
      </c>
      <c r="G127" t="s">
        <v>611</v>
      </c>
      <c r="H127" t="s">
        <v>427</v>
      </c>
    </row>
    <row r="128" spans="1:8">
      <c r="A128">
        <v>9541</v>
      </c>
      <c r="B128" t="s">
        <v>612</v>
      </c>
      <c r="C128" t="s">
        <v>465</v>
      </c>
      <c r="D128" t="s">
        <v>466</v>
      </c>
      <c r="G128" t="s">
        <v>611</v>
      </c>
      <c r="H128" t="s">
        <v>427</v>
      </c>
    </row>
    <row r="129" spans="1:8">
      <c r="A129">
        <v>8556</v>
      </c>
      <c r="B129" t="s">
        <v>613</v>
      </c>
      <c r="C129" t="s">
        <v>465</v>
      </c>
      <c r="D129" t="s">
        <v>466</v>
      </c>
      <c r="G129" t="s">
        <v>611</v>
      </c>
      <c r="H129" t="s">
        <v>427</v>
      </c>
    </row>
    <row r="130" spans="1:8">
      <c r="A130">
        <v>9556</v>
      </c>
      <c r="B130" t="s">
        <v>614</v>
      </c>
      <c r="C130" t="s">
        <v>465</v>
      </c>
      <c r="D130" t="s">
        <v>466</v>
      </c>
      <c r="G130" t="s">
        <v>611</v>
      </c>
      <c r="H130" t="s">
        <v>427</v>
      </c>
    </row>
    <row r="131" spans="1:8">
      <c r="A131">
        <v>983</v>
      </c>
      <c r="B131" t="s">
        <v>615</v>
      </c>
      <c r="C131" t="s">
        <v>465</v>
      </c>
      <c r="D131" t="s">
        <v>466</v>
      </c>
      <c r="G131" t="s">
        <v>560</v>
      </c>
      <c r="H131" t="s">
        <v>386</v>
      </c>
    </row>
    <row r="132" spans="1:8">
      <c r="A132">
        <v>831</v>
      </c>
      <c r="B132" t="s">
        <v>616</v>
      </c>
      <c r="C132" t="s">
        <v>465</v>
      </c>
      <c r="D132" t="s">
        <v>466</v>
      </c>
      <c r="E132" t="s">
        <v>507</v>
      </c>
      <c r="G132" t="s">
        <v>511</v>
      </c>
      <c r="H132" t="s">
        <v>152</v>
      </c>
    </row>
    <row r="133" spans="1:8">
      <c r="A133">
        <v>645</v>
      </c>
      <c r="B133" t="s">
        <v>617</v>
      </c>
      <c r="C133" t="s">
        <v>465</v>
      </c>
      <c r="D133" t="s">
        <v>466</v>
      </c>
      <c r="G133" t="s">
        <v>618</v>
      </c>
      <c r="H133" t="s">
        <v>619</v>
      </c>
    </row>
    <row r="134" spans="1:8">
      <c r="A134">
        <v>643</v>
      </c>
      <c r="B134" t="s">
        <v>620</v>
      </c>
      <c r="C134" t="s">
        <v>465</v>
      </c>
      <c r="D134" t="s">
        <v>466</v>
      </c>
      <c r="G134" t="s">
        <v>621</v>
      </c>
      <c r="H134" t="s">
        <v>622</v>
      </c>
    </row>
    <row r="135" spans="1:8">
      <c r="A135">
        <v>700</v>
      </c>
      <c r="B135" t="s">
        <v>623</v>
      </c>
      <c r="C135" t="s">
        <v>465</v>
      </c>
      <c r="D135" t="s">
        <v>466</v>
      </c>
      <c r="E135" t="s">
        <v>507</v>
      </c>
      <c r="G135" t="s">
        <v>531</v>
      </c>
      <c r="H135" t="s">
        <v>64</v>
      </c>
    </row>
    <row r="136" spans="1:8">
      <c r="A136">
        <v>660</v>
      </c>
      <c r="B136" t="s">
        <v>624</v>
      </c>
      <c r="C136" t="s">
        <v>465</v>
      </c>
      <c r="D136" t="s">
        <v>466</v>
      </c>
      <c r="E136" t="s">
        <v>507</v>
      </c>
      <c r="G136" t="s">
        <v>531</v>
      </c>
      <c r="H136" t="s">
        <v>64</v>
      </c>
    </row>
    <row r="137" spans="1:8">
      <c r="A137">
        <v>638</v>
      </c>
      <c r="B137" t="s">
        <v>625</v>
      </c>
      <c r="C137" t="s">
        <v>465</v>
      </c>
      <c r="D137" t="s">
        <v>466</v>
      </c>
      <c r="E137" t="s">
        <v>538</v>
      </c>
      <c r="G137" t="s">
        <v>531</v>
      </c>
      <c r="H137" t="s">
        <v>64</v>
      </c>
    </row>
    <row r="138" spans="1:8">
      <c r="A138">
        <v>60</v>
      </c>
      <c r="B138" t="s">
        <v>626</v>
      </c>
      <c r="C138" t="s">
        <v>465</v>
      </c>
      <c r="D138" t="s">
        <v>466</v>
      </c>
      <c r="E138" t="s">
        <v>538</v>
      </c>
      <c r="G138" t="s">
        <v>531</v>
      </c>
      <c r="H138" t="s">
        <v>64</v>
      </c>
    </row>
    <row r="139" spans="1:8">
      <c r="A139">
        <v>955</v>
      </c>
      <c r="B139" t="s">
        <v>627</v>
      </c>
      <c r="C139" t="s">
        <v>465</v>
      </c>
      <c r="D139" t="s">
        <v>466</v>
      </c>
      <c r="E139" t="s">
        <v>538</v>
      </c>
      <c r="G139" t="s">
        <v>531</v>
      </c>
      <c r="H139" t="s">
        <v>64</v>
      </c>
    </row>
    <row r="140" spans="1:8">
      <c r="A140">
        <v>745</v>
      </c>
      <c r="B140" t="s">
        <v>628</v>
      </c>
      <c r="C140" t="s">
        <v>465</v>
      </c>
      <c r="D140" t="s">
        <v>466</v>
      </c>
      <c r="E140" t="s">
        <v>507</v>
      </c>
      <c r="G140" t="s">
        <v>531</v>
      </c>
      <c r="H140" t="s">
        <v>64</v>
      </c>
    </row>
    <row r="141" spans="1:8">
      <c r="A141">
        <v>9829</v>
      </c>
      <c r="B141" t="s">
        <v>629</v>
      </c>
      <c r="C141" t="s">
        <v>465</v>
      </c>
      <c r="D141" t="s">
        <v>495</v>
      </c>
      <c r="G141" t="s">
        <v>496</v>
      </c>
      <c r="H141" t="s">
        <v>496</v>
      </c>
    </row>
    <row r="142" spans="1:8">
      <c r="A142">
        <v>9827</v>
      </c>
      <c r="B142" t="s">
        <v>630</v>
      </c>
      <c r="C142" t="s">
        <v>465</v>
      </c>
      <c r="D142" t="s">
        <v>466</v>
      </c>
      <c r="E142" t="s">
        <v>538</v>
      </c>
      <c r="G142" t="s">
        <v>531</v>
      </c>
      <c r="H142" t="s">
        <v>64</v>
      </c>
    </row>
    <row r="143" spans="1:8">
      <c r="A143">
        <v>860</v>
      </c>
      <c r="B143" t="s">
        <v>631</v>
      </c>
      <c r="C143" t="s">
        <v>465</v>
      </c>
      <c r="D143" t="s">
        <v>466</v>
      </c>
      <c r="G143" t="s">
        <v>632</v>
      </c>
      <c r="H143" t="s">
        <v>387</v>
      </c>
    </row>
    <row r="144" spans="1:8">
      <c r="A144">
        <v>960</v>
      </c>
      <c r="B144" t="s">
        <v>633</v>
      </c>
      <c r="C144" t="s">
        <v>465</v>
      </c>
      <c r="D144" t="s">
        <v>466</v>
      </c>
      <c r="G144" t="s">
        <v>632</v>
      </c>
      <c r="H144" t="s">
        <v>387</v>
      </c>
    </row>
    <row r="145" spans="1:8">
      <c r="A145">
        <v>721</v>
      </c>
      <c r="B145" t="s">
        <v>634</v>
      </c>
      <c r="C145" t="s">
        <v>465</v>
      </c>
      <c r="D145" t="s">
        <v>466</v>
      </c>
      <c r="E145" t="s">
        <v>507</v>
      </c>
      <c r="G145" t="s">
        <v>540</v>
      </c>
      <c r="H145" t="s">
        <v>424</v>
      </c>
    </row>
    <row r="146" spans="1:8">
      <c r="A146">
        <v>722</v>
      </c>
      <c r="B146" t="s">
        <v>635</v>
      </c>
      <c r="C146" t="s">
        <v>465</v>
      </c>
      <c r="D146" t="s">
        <v>466</v>
      </c>
      <c r="E146" t="s">
        <v>507</v>
      </c>
      <c r="G146" t="s">
        <v>540</v>
      </c>
      <c r="H146" t="s">
        <v>424</v>
      </c>
    </row>
    <row r="147" spans="1:8">
      <c r="A147">
        <v>723</v>
      </c>
      <c r="B147" t="s">
        <v>636</v>
      </c>
      <c r="C147" t="s">
        <v>465</v>
      </c>
      <c r="D147" t="s">
        <v>466</v>
      </c>
      <c r="E147" t="s">
        <v>507</v>
      </c>
      <c r="G147" t="s">
        <v>540</v>
      </c>
      <c r="H147" t="s">
        <v>424</v>
      </c>
    </row>
    <row r="148" spans="1:8">
      <c r="A148">
        <v>652</v>
      </c>
      <c r="B148" t="s">
        <v>637</v>
      </c>
      <c r="C148" t="s">
        <v>465</v>
      </c>
      <c r="D148" t="s">
        <v>466</v>
      </c>
      <c r="G148" t="s">
        <v>638</v>
      </c>
      <c r="H148" t="s">
        <v>639</v>
      </c>
    </row>
    <row r="149" spans="1:8">
      <c r="A149">
        <v>8554</v>
      </c>
      <c r="B149" t="s">
        <v>640</v>
      </c>
      <c r="C149" t="s">
        <v>465</v>
      </c>
      <c r="D149" t="s">
        <v>466</v>
      </c>
      <c r="G149" t="s">
        <v>641</v>
      </c>
      <c r="H149" t="s">
        <v>428</v>
      </c>
    </row>
    <row r="150" spans="1:8">
      <c r="A150">
        <v>9554</v>
      </c>
      <c r="B150" t="s">
        <v>642</v>
      </c>
      <c r="C150" t="s">
        <v>465</v>
      </c>
      <c r="D150" t="s">
        <v>466</v>
      </c>
      <c r="G150" t="s">
        <v>641</v>
      </c>
      <c r="H150" t="s">
        <v>428</v>
      </c>
    </row>
    <row r="151" spans="1:8">
      <c r="A151">
        <v>8523</v>
      </c>
      <c r="B151" t="s">
        <v>643</v>
      </c>
      <c r="C151" t="s">
        <v>465</v>
      </c>
      <c r="D151" t="s">
        <v>466</v>
      </c>
      <c r="G151" t="s">
        <v>644</v>
      </c>
      <c r="H151" t="s">
        <v>273</v>
      </c>
    </row>
    <row r="152" spans="1:8">
      <c r="A152">
        <v>9523</v>
      </c>
      <c r="B152" t="s">
        <v>645</v>
      </c>
      <c r="C152" t="s">
        <v>465</v>
      </c>
      <c r="D152" t="s">
        <v>466</v>
      </c>
      <c r="G152" t="s">
        <v>644</v>
      </c>
      <c r="H152" t="s">
        <v>273</v>
      </c>
    </row>
    <row r="153" spans="1:8">
      <c r="A153">
        <v>8524</v>
      </c>
      <c r="B153" t="s">
        <v>646</v>
      </c>
      <c r="C153" t="s">
        <v>465</v>
      </c>
      <c r="D153" t="s">
        <v>466</v>
      </c>
      <c r="G153" t="s">
        <v>644</v>
      </c>
      <c r="H153" t="s">
        <v>273</v>
      </c>
    </row>
    <row r="154" spans="1:8">
      <c r="A154">
        <v>9524</v>
      </c>
      <c r="B154" t="s">
        <v>647</v>
      </c>
      <c r="C154" t="s">
        <v>465</v>
      </c>
      <c r="D154" t="s">
        <v>466</v>
      </c>
      <c r="G154" t="s">
        <v>644</v>
      </c>
      <c r="H154" t="s">
        <v>273</v>
      </c>
    </row>
    <row r="155" spans="1:8">
      <c r="A155">
        <v>8525</v>
      </c>
      <c r="B155" t="s">
        <v>648</v>
      </c>
      <c r="C155" t="s">
        <v>465</v>
      </c>
      <c r="D155" t="s">
        <v>466</v>
      </c>
      <c r="G155" t="s">
        <v>644</v>
      </c>
      <c r="H155" t="s">
        <v>273</v>
      </c>
    </row>
    <row r="156" spans="1:8">
      <c r="A156">
        <v>9525</v>
      </c>
      <c r="B156" t="s">
        <v>649</v>
      </c>
      <c r="C156" t="s">
        <v>465</v>
      </c>
      <c r="D156" t="s">
        <v>466</v>
      </c>
      <c r="G156" t="s">
        <v>644</v>
      </c>
      <c r="H156" t="s">
        <v>273</v>
      </c>
    </row>
    <row r="157" spans="1:8">
      <c r="A157">
        <v>8529</v>
      </c>
      <c r="B157" t="s">
        <v>650</v>
      </c>
      <c r="C157" t="s">
        <v>465</v>
      </c>
      <c r="D157" t="s">
        <v>466</v>
      </c>
      <c r="G157" t="s">
        <v>644</v>
      </c>
      <c r="H157" t="s">
        <v>273</v>
      </c>
    </row>
    <row r="158" spans="1:8">
      <c r="A158">
        <v>9529</v>
      </c>
      <c r="B158" t="s">
        <v>651</v>
      </c>
      <c r="C158" t="s">
        <v>465</v>
      </c>
      <c r="D158" t="s">
        <v>466</v>
      </c>
      <c r="G158" t="s">
        <v>644</v>
      </c>
      <c r="H158" t="s">
        <v>273</v>
      </c>
    </row>
    <row r="159" spans="1:8">
      <c r="A159">
        <v>8527</v>
      </c>
      <c r="B159" t="s">
        <v>652</v>
      </c>
      <c r="C159" t="s">
        <v>465</v>
      </c>
      <c r="D159" t="s">
        <v>466</v>
      </c>
      <c r="G159" t="s">
        <v>644</v>
      </c>
      <c r="H159" t="s">
        <v>273</v>
      </c>
    </row>
    <row r="160" spans="1:8">
      <c r="A160">
        <v>9527</v>
      </c>
      <c r="B160" t="s">
        <v>653</v>
      </c>
      <c r="C160" t="s">
        <v>465</v>
      </c>
      <c r="D160" t="s">
        <v>466</v>
      </c>
      <c r="G160" t="s">
        <v>644</v>
      </c>
      <c r="H160" t="s">
        <v>273</v>
      </c>
    </row>
    <row r="161" spans="1:8">
      <c r="A161">
        <v>8546</v>
      </c>
      <c r="B161" t="s">
        <v>654</v>
      </c>
      <c r="C161" t="s">
        <v>465</v>
      </c>
      <c r="D161" t="s">
        <v>466</v>
      </c>
      <c r="G161" t="s">
        <v>644</v>
      </c>
      <c r="H161" t="s">
        <v>273</v>
      </c>
    </row>
    <row r="162" spans="1:8">
      <c r="A162">
        <v>9546</v>
      </c>
      <c r="B162" t="s">
        <v>655</v>
      </c>
      <c r="C162" t="s">
        <v>465</v>
      </c>
      <c r="D162" t="s">
        <v>466</v>
      </c>
      <c r="G162" t="s">
        <v>644</v>
      </c>
      <c r="H162" t="s">
        <v>273</v>
      </c>
    </row>
    <row r="163" spans="1:8">
      <c r="A163">
        <v>8512</v>
      </c>
      <c r="B163" t="s">
        <v>656</v>
      </c>
      <c r="C163" t="s">
        <v>465</v>
      </c>
      <c r="D163" t="s">
        <v>466</v>
      </c>
      <c r="G163" t="s">
        <v>644</v>
      </c>
      <c r="H163" t="s">
        <v>273</v>
      </c>
    </row>
    <row r="164" spans="1:8">
      <c r="A164">
        <v>9512</v>
      </c>
      <c r="B164" t="s">
        <v>657</v>
      </c>
      <c r="C164" t="s">
        <v>465</v>
      </c>
      <c r="D164" t="s">
        <v>466</v>
      </c>
      <c r="G164" t="s">
        <v>644</v>
      </c>
      <c r="H164" t="s">
        <v>273</v>
      </c>
    </row>
    <row r="165" spans="1:8">
      <c r="A165">
        <v>741</v>
      </c>
      <c r="B165" t="s">
        <v>658</v>
      </c>
      <c r="C165" t="s">
        <v>465</v>
      </c>
      <c r="D165" t="s">
        <v>466</v>
      </c>
      <c r="G165" t="s">
        <v>644</v>
      </c>
      <c r="H165" t="s">
        <v>273</v>
      </c>
    </row>
    <row r="166" spans="1:8">
      <c r="A166">
        <v>8540</v>
      </c>
      <c r="B166" t="s">
        <v>659</v>
      </c>
      <c r="C166" t="s">
        <v>465</v>
      </c>
      <c r="D166" t="s">
        <v>466</v>
      </c>
      <c r="G166" t="s">
        <v>644</v>
      </c>
      <c r="H166" t="s">
        <v>273</v>
      </c>
    </row>
    <row r="167" spans="1:8">
      <c r="A167">
        <v>9540</v>
      </c>
      <c r="B167" t="s">
        <v>660</v>
      </c>
      <c r="C167" t="s">
        <v>465</v>
      </c>
      <c r="D167" t="s">
        <v>466</v>
      </c>
      <c r="G167" t="s">
        <v>644</v>
      </c>
      <c r="H167" t="s">
        <v>273</v>
      </c>
    </row>
    <row r="168" spans="1:8">
      <c r="A168">
        <v>8528</v>
      </c>
      <c r="B168" t="s">
        <v>661</v>
      </c>
      <c r="C168" t="s">
        <v>465</v>
      </c>
      <c r="D168" t="s">
        <v>466</v>
      </c>
      <c r="G168" t="s">
        <v>662</v>
      </c>
      <c r="H168" t="s">
        <v>663</v>
      </c>
    </row>
    <row r="169" spans="1:8">
      <c r="A169">
        <v>9528</v>
      </c>
      <c r="B169" t="s">
        <v>664</v>
      </c>
      <c r="C169" t="s">
        <v>465</v>
      </c>
      <c r="D169" t="s">
        <v>466</v>
      </c>
      <c r="G169" t="s">
        <v>662</v>
      </c>
      <c r="H169" t="s">
        <v>663</v>
      </c>
    </row>
    <row r="170" spans="1:8">
      <c r="A170">
        <v>8514</v>
      </c>
      <c r="B170" t="s">
        <v>665</v>
      </c>
      <c r="C170" t="s">
        <v>465</v>
      </c>
      <c r="D170" t="s">
        <v>466</v>
      </c>
      <c r="G170" t="s">
        <v>666</v>
      </c>
      <c r="H170" t="s">
        <v>278</v>
      </c>
    </row>
    <row r="171" spans="1:8">
      <c r="A171">
        <v>9514</v>
      </c>
      <c r="B171" t="s">
        <v>667</v>
      </c>
      <c r="C171" t="s">
        <v>465</v>
      </c>
      <c r="D171" t="s">
        <v>466</v>
      </c>
      <c r="G171" t="s">
        <v>666</v>
      </c>
      <c r="H171" t="s">
        <v>278</v>
      </c>
    </row>
    <row r="172" spans="1:8">
      <c r="A172">
        <v>8563</v>
      </c>
      <c r="B172" t="s">
        <v>668</v>
      </c>
      <c r="C172" t="s">
        <v>465</v>
      </c>
      <c r="D172" t="s">
        <v>466</v>
      </c>
      <c r="G172" t="s">
        <v>666</v>
      </c>
      <c r="H172" t="s">
        <v>278</v>
      </c>
    </row>
    <row r="173" spans="1:8">
      <c r="A173">
        <v>9563</v>
      </c>
      <c r="B173" t="s">
        <v>669</v>
      </c>
      <c r="C173" t="s">
        <v>465</v>
      </c>
      <c r="D173" t="s">
        <v>466</v>
      </c>
      <c r="G173" t="s">
        <v>666</v>
      </c>
      <c r="H173" t="s">
        <v>278</v>
      </c>
    </row>
    <row r="174" spans="1:8">
      <c r="A174">
        <v>865</v>
      </c>
      <c r="B174" t="s">
        <v>670</v>
      </c>
      <c r="C174" t="s">
        <v>465</v>
      </c>
      <c r="D174" t="s">
        <v>466</v>
      </c>
      <c r="G174" t="s">
        <v>666</v>
      </c>
      <c r="H174" t="s">
        <v>278</v>
      </c>
    </row>
    <row r="175" spans="1:8">
      <c r="A175">
        <v>965</v>
      </c>
      <c r="B175" t="s">
        <v>671</v>
      </c>
      <c r="C175" t="s">
        <v>465</v>
      </c>
      <c r="D175" t="s">
        <v>466</v>
      </c>
      <c r="G175" t="s">
        <v>666</v>
      </c>
      <c r="H175" t="s">
        <v>278</v>
      </c>
    </row>
    <row r="176" spans="1:8">
      <c r="A176">
        <v>8538</v>
      </c>
      <c r="B176" t="s">
        <v>672</v>
      </c>
      <c r="C176" t="s">
        <v>465</v>
      </c>
      <c r="D176" t="s">
        <v>466</v>
      </c>
      <c r="G176" t="s">
        <v>666</v>
      </c>
      <c r="H176" t="s">
        <v>278</v>
      </c>
    </row>
    <row r="177" spans="1:8">
      <c r="A177">
        <v>9538</v>
      </c>
      <c r="B177" t="s">
        <v>673</v>
      </c>
      <c r="C177" t="s">
        <v>465</v>
      </c>
      <c r="D177" t="s">
        <v>466</v>
      </c>
      <c r="G177" t="s">
        <v>666</v>
      </c>
      <c r="H177" t="s">
        <v>278</v>
      </c>
    </row>
    <row r="178" spans="1:8">
      <c r="A178">
        <v>8513</v>
      </c>
      <c r="B178" t="s">
        <v>674</v>
      </c>
      <c r="C178" t="s">
        <v>465</v>
      </c>
      <c r="D178" t="s">
        <v>466</v>
      </c>
      <c r="G178" t="s">
        <v>666</v>
      </c>
      <c r="H178" t="s">
        <v>278</v>
      </c>
    </row>
    <row r="179" spans="1:8">
      <c r="A179">
        <v>9513</v>
      </c>
      <c r="B179" t="s">
        <v>675</v>
      </c>
      <c r="C179" t="s">
        <v>465</v>
      </c>
      <c r="D179" t="s">
        <v>466</v>
      </c>
      <c r="G179" t="s">
        <v>666</v>
      </c>
      <c r="H179" t="s">
        <v>278</v>
      </c>
    </row>
    <row r="180" spans="1:8">
      <c r="A180">
        <v>644</v>
      </c>
      <c r="B180" t="s">
        <v>676</v>
      </c>
      <c r="C180" t="s">
        <v>465</v>
      </c>
      <c r="D180" t="s">
        <v>466</v>
      </c>
      <c r="E180" t="s">
        <v>507</v>
      </c>
      <c r="G180" t="s">
        <v>546</v>
      </c>
      <c r="H180" t="s">
        <v>677</v>
      </c>
    </row>
    <row r="181" spans="1:8">
      <c r="A181">
        <v>731</v>
      </c>
      <c r="B181" t="s">
        <v>678</v>
      </c>
      <c r="C181" t="s">
        <v>465</v>
      </c>
      <c r="D181" t="s">
        <v>466</v>
      </c>
      <c r="E181" t="s">
        <v>507</v>
      </c>
      <c r="G181" t="s">
        <v>529</v>
      </c>
      <c r="H181" t="s">
        <v>399</v>
      </c>
    </row>
    <row r="182" spans="1:8">
      <c r="A182">
        <v>732</v>
      </c>
      <c r="B182" t="s">
        <v>679</v>
      </c>
      <c r="C182" t="s">
        <v>465</v>
      </c>
      <c r="D182" t="s">
        <v>466</v>
      </c>
      <c r="E182" t="s">
        <v>507</v>
      </c>
      <c r="G182" t="s">
        <v>529</v>
      </c>
      <c r="H182" t="s">
        <v>399</v>
      </c>
    </row>
    <row r="183" spans="1:8">
      <c r="A183">
        <v>882</v>
      </c>
      <c r="B183" t="s">
        <v>680</v>
      </c>
      <c r="C183" t="s">
        <v>465</v>
      </c>
      <c r="D183" t="s">
        <v>466</v>
      </c>
      <c r="G183" t="s">
        <v>681</v>
      </c>
      <c r="H183" t="s">
        <v>682</v>
      </c>
    </row>
    <row r="184" spans="1:8">
      <c r="A184">
        <v>98</v>
      </c>
      <c r="B184" t="s">
        <v>683</v>
      </c>
      <c r="C184" t="s">
        <v>465</v>
      </c>
      <c r="D184" t="s">
        <v>466</v>
      </c>
      <c r="G184" t="s">
        <v>548</v>
      </c>
      <c r="H184" t="s">
        <v>479</v>
      </c>
    </row>
    <row r="185" spans="1:8">
      <c r="A185">
        <v>9831</v>
      </c>
      <c r="B185" t="s">
        <v>684</v>
      </c>
      <c r="C185" t="s">
        <v>465</v>
      </c>
      <c r="D185" t="s">
        <v>466</v>
      </c>
      <c r="G185" t="s">
        <v>685</v>
      </c>
      <c r="H185" t="s">
        <v>479</v>
      </c>
    </row>
    <row r="186" spans="1:8">
      <c r="A186">
        <v>8456</v>
      </c>
      <c r="B186" t="s">
        <v>686</v>
      </c>
      <c r="C186" t="s">
        <v>465</v>
      </c>
      <c r="D186" t="s">
        <v>466</v>
      </c>
      <c r="G186" t="s">
        <v>687</v>
      </c>
      <c r="H186" t="s">
        <v>426</v>
      </c>
    </row>
    <row r="187" spans="1:8">
      <c r="A187">
        <v>9456</v>
      </c>
      <c r="B187" t="s">
        <v>688</v>
      </c>
      <c r="C187" t="s">
        <v>465</v>
      </c>
      <c r="D187" t="s">
        <v>466</v>
      </c>
      <c r="G187" t="s">
        <v>687</v>
      </c>
      <c r="H187" t="s">
        <v>426</v>
      </c>
    </row>
    <row r="188" spans="1:8">
      <c r="A188">
        <v>655</v>
      </c>
      <c r="B188" t="s">
        <v>689</v>
      </c>
      <c r="C188" t="s">
        <v>465</v>
      </c>
      <c r="D188" t="s">
        <v>466</v>
      </c>
      <c r="G188" t="s">
        <v>690</v>
      </c>
      <c r="H188" t="s">
        <v>691</v>
      </c>
    </row>
    <row r="189" spans="1:8">
      <c r="A189">
        <v>649</v>
      </c>
      <c r="B189" t="s">
        <v>692</v>
      </c>
      <c r="C189" t="s">
        <v>465</v>
      </c>
      <c r="D189" t="s">
        <v>466</v>
      </c>
      <c r="G189" t="s">
        <v>693</v>
      </c>
      <c r="H189" t="s">
        <v>694</v>
      </c>
    </row>
    <row r="190" spans="1:8">
      <c r="A190">
        <v>383</v>
      </c>
      <c r="B190" t="s">
        <v>143</v>
      </c>
      <c r="C190" t="s">
        <v>465</v>
      </c>
      <c r="D190" t="s">
        <v>466</v>
      </c>
      <c r="G190" t="s">
        <v>695</v>
      </c>
      <c r="H190" t="s">
        <v>403</v>
      </c>
    </row>
    <row r="191" spans="1:8">
      <c r="A191">
        <v>8553</v>
      </c>
      <c r="B191" t="s">
        <v>696</v>
      </c>
      <c r="C191" t="s">
        <v>465</v>
      </c>
      <c r="D191" t="s">
        <v>466</v>
      </c>
      <c r="G191" t="s">
        <v>697</v>
      </c>
      <c r="H191" t="s">
        <v>698</v>
      </c>
    </row>
    <row r="192" spans="1:8">
      <c r="A192">
        <v>9553</v>
      </c>
      <c r="B192" t="s">
        <v>699</v>
      </c>
      <c r="C192" t="s">
        <v>465</v>
      </c>
      <c r="D192" t="s">
        <v>466</v>
      </c>
      <c r="G192" t="s">
        <v>697</v>
      </c>
      <c r="H192" t="s">
        <v>698</v>
      </c>
    </row>
    <row r="193" spans="1:8">
      <c r="A193">
        <v>8409</v>
      </c>
      <c r="B193" t="s">
        <v>700</v>
      </c>
      <c r="C193" t="s">
        <v>465</v>
      </c>
      <c r="D193" t="s">
        <v>466</v>
      </c>
      <c r="G193" t="s">
        <v>701</v>
      </c>
      <c r="H193" t="s">
        <v>702</v>
      </c>
    </row>
    <row r="194" spans="1:8">
      <c r="A194">
        <v>9409</v>
      </c>
      <c r="B194" t="s">
        <v>703</v>
      </c>
      <c r="C194" t="s">
        <v>465</v>
      </c>
      <c r="D194" t="s">
        <v>466</v>
      </c>
      <c r="G194" t="s">
        <v>701</v>
      </c>
      <c r="H194" t="s">
        <v>702</v>
      </c>
    </row>
    <row r="195" spans="1:8">
      <c r="A195">
        <v>859</v>
      </c>
      <c r="B195" t="s">
        <v>704</v>
      </c>
      <c r="C195" t="s">
        <v>465</v>
      </c>
      <c r="D195" t="s">
        <v>466</v>
      </c>
      <c r="G195" t="s">
        <v>705</v>
      </c>
      <c r="H195" t="s">
        <v>233</v>
      </c>
    </row>
    <row r="196" spans="1:8">
      <c r="A196">
        <v>959</v>
      </c>
      <c r="B196" t="s">
        <v>706</v>
      </c>
      <c r="C196" t="s">
        <v>465</v>
      </c>
      <c r="D196" t="s">
        <v>466</v>
      </c>
      <c r="G196" t="s">
        <v>705</v>
      </c>
      <c r="H196" t="s">
        <v>233</v>
      </c>
    </row>
    <row r="197" spans="1:8">
      <c r="A197">
        <v>863</v>
      </c>
      <c r="B197" t="s">
        <v>707</v>
      </c>
      <c r="C197" t="s">
        <v>465</v>
      </c>
      <c r="D197" t="s">
        <v>466</v>
      </c>
      <c r="G197" t="s">
        <v>705</v>
      </c>
      <c r="H197" t="s">
        <v>233</v>
      </c>
    </row>
    <row r="198" spans="1:8">
      <c r="A198">
        <v>961</v>
      </c>
      <c r="B198" t="s">
        <v>708</v>
      </c>
      <c r="C198" t="s">
        <v>465</v>
      </c>
      <c r="D198" t="s">
        <v>466</v>
      </c>
      <c r="G198" t="s">
        <v>705</v>
      </c>
      <c r="H198" t="s">
        <v>233</v>
      </c>
    </row>
    <row r="199" spans="1:8">
      <c r="A199">
        <v>384</v>
      </c>
      <c r="B199" t="s">
        <v>709</v>
      </c>
      <c r="C199" t="s">
        <v>465</v>
      </c>
      <c r="D199" t="s">
        <v>466</v>
      </c>
      <c r="G199" t="s">
        <v>710</v>
      </c>
      <c r="H199" t="s">
        <v>711</v>
      </c>
    </row>
    <row r="200" spans="1:8">
      <c r="A200">
        <v>8526</v>
      </c>
      <c r="B200" t="s">
        <v>712</v>
      </c>
      <c r="C200" t="s">
        <v>465</v>
      </c>
      <c r="D200" t="s">
        <v>466</v>
      </c>
      <c r="G200" t="s">
        <v>518</v>
      </c>
      <c r="H200" t="s">
        <v>171</v>
      </c>
    </row>
    <row r="201" spans="1:8">
      <c r="A201">
        <v>9526</v>
      </c>
      <c r="B201" t="s">
        <v>713</v>
      </c>
      <c r="C201" t="s">
        <v>465</v>
      </c>
      <c r="D201" t="s">
        <v>466</v>
      </c>
      <c r="G201" t="s">
        <v>518</v>
      </c>
      <c r="H201" t="s">
        <v>171</v>
      </c>
    </row>
    <row r="202" spans="1:8">
      <c r="A202">
        <v>651</v>
      </c>
      <c r="B202" t="s">
        <v>714</v>
      </c>
      <c r="C202" t="s">
        <v>465</v>
      </c>
      <c r="D202" t="s">
        <v>466</v>
      </c>
      <c r="G202" t="s">
        <v>518</v>
      </c>
      <c r="H202" t="s">
        <v>171</v>
      </c>
    </row>
    <row r="203" spans="1:8">
      <c r="A203">
        <v>8530</v>
      </c>
      <c r="B203" t="s">
        <v>715</v>
      </c>
      <c r="C203" t="s">
        <v>465</v>
      </c>
      <c r="D203" t="s">
        <v>466</v>
      </c>
      <c r="G203" t="s">
        <v>518</v>
      </c>
      <c r="H203" t="s">
        <v>171</v>
      </c>
    </row>
    <row r="204" spans="1:8">
      <c r="A204">
        <v>9530</v>
      </c>
      <c r="B204" t="s">
        <v>716</v>
      </c>
      <c r="C204" t="s">
        <v>465</v>
      </c>
      <c r="D204" t="s">
        <v>466</v>
      </c>
      <c r="G204" t="s">
        <v>518</v>
      </c>
      <c r="H204" t="s">
        <v>171</v>
      </c>
    </row>
    <row r="205" spans="1:8">
      <c r="A205">
        <v>656</v>
      </c>
      <c r="B205" t="s">
        <v>717</v>
      </c>
      <c r="C205" t="s">
        <v>465</v>
      </c>
      <c r="D205" t="s">
        <v>466</v>
      </c>
      <c r="G205" t="s">
        <v>718</v>
      </c>
      <c r="H205" t="s">
        <v>719</v>
      </c>
    </row>
    <row r="206" spans="1:8">
      <c r="A206">
        <v>8531</v>
      </c>
      <c r="B206" t="s">
        <v>720</v>
      </c>
      <c r="C206" t="s">
        <v>465</v>
      </c>
      <c r="D206" t="s">
        <v>466</v>
      </c>
      <c r="G206" t="s">
        <v>718</v>
      </c>
      <c r="H206" t="s">
        <v>719</v>
      </c>
    </row>
    <row r="207" spans="1:8">
      <c r="A207">
        <v>9531</v>
      </c>
      <c r="B207" t="s">
        <v>721</v>
      </c>
      <c r="C207" t="s">
        <v>465</v>
      </c>
      <c r="D207" t="s">
        <v>466</v>
      </c>
      <c r="G207" t="s">
        <v>718</v>
      </c>
      <c r="H207" t="s">
        <v>719</v>
      </c>
    </row>
    <row r="208" spans="1:8">
      <c r="A208">
        <v>8550</v>
      </c>
      <c r="B208" t="s">
        <v>722</v>
      </c>
      <c r="C208" t="s">
        <v>465</v>
      </c>
      <c r="D208" t="s">
        <v>466</v>
      </c>
      <c r="G208" t="s">
        <v>718</v>
      </c>
      <c r="H208" t="s">
        <v>719</v>
      </c>
    </row>
    <row r="209" spans="1:8">
      <c r="A209">
        <v>9550</v>
      </c>
      <c r="B209" t="s">
        <v>723</v>
      </c>
      <c r="C209" t="s">
        <v>465</v>
      </c>
      <c r="D209" t="s">
        <v>466</v>
      </c>
      <c r="G209" t="s">
        <v>718</v>
      </c>
      <c r="H209" t="s">
        <v>719</v>
      </c>
    </row>
    <row r="210" spans="1:8">
      <c r="A210">
        <v>639</v>
      </c>
      <c r="B210" t="s">
        <v>724</v>
      </c>
      <c r="C210" t="s">
        <v>465</v>
      </c>
      <c r="D210" t="s">
        <v>466</v>
      </c>
      <c r="G210" t="s">
        <v>487</v>
      </c>
      <c r="H210" t="s">
        <v>408</v>
      </c>
    </row>
    <row r="211" spans="1:8">
      <c r="A211">
        <v>8545</v>
      </c>
      <c r="B211" t="s">
        <v>725</v>
      </c>
      <c r="C211" t="s">
        <v>465</v>
      </c>
      <c r="D211" t="s">
        <v>466</v>
      </c>
      <c r="G211" t="s">
        <v>726</v>
      </c>
      <c r="H211" t="s">
        <v>727</v>
      </c>
    </row>
    <row r="212" spans="1:8">
      <c r="A212">
        <v>9545</v>
      </c>
      <c r="B212" t="s">
        <v>728</v>
      </c>
      <c r="C212" t="s">
        <v>465</v>
      </c>
      <c r="D212" t="s">
        <v>466</v>
      </c>
      <c r="G212" t="s">
        <v>726</v>
      </c>
      <c r="H212" t="s">
        <v>727</v>
      </c>
    </row>
    <row r="213" spans="1:8">
      <c r="A213">
        <v>8533</v>
      </c>
      <c r="B213" t="s">
        <v>729</v>
      </c>
      <c r="C213" t="s">
        <v>465</v>
      </c>
      <c r="D213" t="s">
        <v>466</v>
      </c>
      <c r="G213" t="s">
        <v>730</v>
      </c>
      <c r="H213" t="s">
        <v>406</v>
      </c>
    </row>
    <row r="214" spans="1:8">
      <c r="A214">
        <v>9533</v>
      </c>
      <c r="B214" t="s">
        <v>731</v>
      </c>
      <c r="C214" t="s">
        <v>465</v>
      </c>
      <c r="D214" t="s">
        <v>466</v>
      </c>
      <c r="G214" t="s">
        <v>730</v>
      </c>
      <c r="H214" t="s">
        <v>406</v>
      </c>
    </row>
    <row r="215" spans="1:8">
      <c r="A215">
        <v>8539</v>
      </c>
      <c r="B215" t="s">
        <v>732</v>
      </c>
      <c r="C215" t="s">
        <v>465</v>
      </c>
      <c r="D215" t="s">
        <v>466</v>
      </c>
      <c r="G215" t="s">
        <v>509</v>
      </c>
      <c r="H215" t="s">
        <v>259</v>
      </c>
    </row>
    <row r="216" spans="1:8">
      <c r="A216">
        <v>9539</v>
      </c>
      <c r="B216" t="s">
        <v>733</v>
      </c>
      <c r="C216" t="s">
        <v>465</v>
      </c>
      <c r="D216" t="s">
        <v>466</v>
      </c>
      <c r="G216" t="s">
        <v>509</v>
      </c>
      <c r="H216" t="s">
        <v>259</v>
      </c>
    </row>
    <row r="217" spans="1:8">
      <c r="A217">
        <v>8551</v>
      </c>
      <c r="B217" t="s">
        <v>734</v>
      </c>
      <c r="C217" t="s">
        <v>465</v>
      </c>
      <c r="D217" t="s">
        <v>466</v>
      </c>
      <c r="G217" t="s">
        <v>509</v>
      </c>
      <c r="H217" t="s">
        <v>259</v>
      </c>
    </row>
    <row r="218" spans="1:8">
      <c r="A218">
        <v>9551</v>
      </c>
      <c r="B218" t="s">
        <v>735</v>
      </c>
      <c r="C218" t="s">
        <v>465</v>
      </c>
      <c r="D218" t="s">
        <v>466</v>
      </c>
      <c r="G218" t="s">
        <v>509</v>
      </c>
      <c r="H218" t="s">
        <v>259</v>
      </c>
    </row>
    <row r="219" spans="1:8">
      <c r="A219">
        <v>8548</v>
      </c>
      <c r="B219" t="s">
        <v>736</v>
      </c>
      <c r="C219" t="s">
        <v>465</v>
      </c>
      <c r="D219" t="s">
        <v>466</v>
      </c>
      <c r="G219" t="s">
        <v>509</v>
      </c>
      <c r="H219" t="s">
        <v>259</v>
      </c>
    </row>
    <row r="220" spans="1:8">
      <c r="A220">
        <v>8543</v>
      </c>
      <c r="B220" t="s">
        <v>737</v>
      </c>
      <c r="C220" t="s">
        <v>465</v>
      </c>
      <c r="D220" t="s">
        <v>466</v>
      </c>
      <c r="G220" t="s">
        <v>509</v>
      </c>
      <c r="H220" t="s">
        <v>259</v>
      </c>
    </row>
    <row r="221" spans="1:8">
      <c r="A221">
        <v>9543</v>
      </c>
      <c r="B221" t="s">
        <v>738</v>
      </c>
      <c r="C221" t="s">
        <v>465</v>
      </c>
      <c r="D221" t="s">
        <v>466</v>
      </c>
      <c r="G221" t="s">
        <v>509</v>
      </c>
      <c r="H221" t="s">
        <v>259</v>
      </c>
    </row>
    <row r="222" spans="1:8">
      <c r="A222">
        <v>8544</v>
      </c>
      <c r="B222" t="s">
        <v>739</v>
      </c>
      <c r="C222" t="s">
        <v>465</v>
      </c>
      <c r="D222" t="s">
        <v>466</v>
      </c>
      <c r="G222" t="s">
        <v>740</v>
      </c>
      <c r="H222" t="s">
        <v>397</v>
      </c>
    </row>
    <row r="223" spans="1:8">
      <c r="A223">
        <v>9544</v>
      </c>
      <c r="B223" t="s">
        <v>741</v>
      </c>
      <c r="C223" t="s">
        <v>465</v>
      </c>
      <c r="D223" t="s">
        <v>466</v>
      </c>
      <c r="G223" t="s">
        <v>740</v>
      </c>
      <c r="H223" t="s">
        <v>397</v>
      </c>
    </row>
    <row r="224" spans="1:8">
      <c r="A224">
        <v>8518</v>
      </c>
      <c r="B224" t="s">
        <v>742</v>
      </c>
      <c r="C224" t="s">
        <v>465</v>
      </c>
      <c r="D224" t="s">
        <v>466</v>
      </c>
      <c r="G224" t="s">
        <v>740</v>
      </c>
      <c r="H224" t="s">
        <v>397</v>
      </c>
    </row>
    <row r="225" spans="1:8">
      <c r="A225">
        <v>9518</v>
      </c>
      <c r="B225" t="s">
        <v>743</v>
      </c>
      <c r="C225" t="s">
        <v>465</v>
      </c>
      <c r="D225" t="s">
        <v>466</v>
      </c>
      <c r="G225" t="s">
        <v>740</v>
      </c>
      <c r="H225" t="s">
        <v>397</v>
      </c>
    </row>
    <row r="226" spans="1:8">
      <c r="A226">
        <v>653</v>
      </c>
      <c r="B226" t="s">
        <v>744</v>
      </c>
      <c r="C226" t="s">
        <v>465</v>
      </c>
      <c r="D226" t="s">
        <v>466</v>
      </c>
      <c r="G226" t="s">
        <v>745</v>
      </c>
      <c r="H226" t="s">
        <v>746</v>
      </c>
    </row>
    <row r="227" spans="1:8">
      <c r="A227">
        <v>8519</v>
      </c>
      <c r="B227" t="s">
        <v>747</v>
      </c>
      <c r="C227" t="s">
        <v>465</v>
      </c>
      <c r="D227" t="s">
        <v>466</v>
      </c>
      <c r="G227" t="s">
        <v>748</v>
      </c>
      <c r="H227" t="s">
        <v>412</v>
      </c>
    </row>
    <row r="228" spans="1:8">
      <c r="A228">
        <v>9519</v>
      </c>
      <c r="B228" t="s">
        <v>749</v>
      </c>
      <c r="C228" t="s">
        <v>465</v>
      </c>
      <c r="D228" t="s">
        <v>466</v>
      </c>
      <c r="G228" t="s">
        <v>748</v>
      </c>
      <c r="H228" t="s">
        <v>412</v>
      </c>
    </row>
    <row r="229" spans="1:8">
      <c r="A229">
        <v>646</v>
      </c>
      <c r="B229" t="s">
        <v>750</v>
      </c>
      <c r="C229" t="s">
        <v>465</v>
      </c>
      <c r="D229" t="s">
        <v>466</v>
      </c>
      <c r="G229" t="s">
        <v>751</v>
      </c>
      <c r="H229" t="s">
        <v>752</v>
      </c>
    </row>
    <row r="230" spans="1:8">
      <c r="A230">
        <v>8552</v>
      </c>
      <c r="B230" t="s">
        <v>753</v>
      </c>
      <c r="C230" t="s">
        <v>465</v>
      </c>
      <c r="D230" t="s">
        <v>466</v>
      </c>
      <c r="G230" t="s">
        <v>754</v>
      </c>
      <c r="H230" t="s">
        <v>411</v>
      </c>
    </row>
    <row r="231" spans="1:8">
      <c r="A231">
        <v>9552</v>
      </c>
      <c r="B231" t="s">
        <v>755</v>
      </c>
      <c r="C231" t="s">
        <v>465</v>
      </c>
      <c r="D231" t="s">
        <v>466</v>
      </c>
      <c r="G231" t="s">
        <v>754</v>
      </c>
      <c r="H231" t="s">
        <v>411</v>
      </c>
    </row>
    <row r="232" spans="1:8">
      <c r="A232">
        <v>8542</v>
      </c>
      <c r="B232" t="s">
        <v>756</v>
      </c>
      <c r="C232" t="s">
        <v>465</v>
      </c>
      <c r="D232" t="s">
        <v>466</v>
      </c>
      <c r="G232" t="s">
        <v>757</v>
      </c>
      <c r="H232" t="s">
        <v>758</v>
      </c>
    </row>
    <row r="233" spans="1:8">
      <c r="A233">
        <v>9542</v>
      </c>
      <c r="B233" t="s">
        <v>759</v>
      </c>
      <c r="C233" t="s">
        <v>465</v>
      </c>
      <c r="D233" t="s">
        <v>466</v>
      </c>
      <c r="G233" t="s">
        <v>757</v>
      </c>
      <c r="H233" t="s">
        <v>758</v>
      </c>
    </row>
    <row r="234" spans="1:8">
      <c r="A234">
        <v>8534</v>
      </c>
      <c r="B234" t="s">
        <v>760</v>
      </c>
      <c r="C234" t="s">
        <v>465</v>
      </c>
      <c r="D234" t="s">
        <v>466</v>
      </c>
      <c r="G234" t="s">
        <v>761</v>
      </c>
      <c r="H234" t="s">
        <v>395</v>
      </c>
    </row>
    <row r="235" spans="1:8">
      <c r="A235">
        <v>9534</v>
      </c>
      <c r="B235" t="s">
        <v>762</v>
      </c>
      <c r="C235" t="s">
        <v>465</v>
      </c>
      <c r="D235" t="s">
        <v>466</v>
      </c>
      <c r="G235" t="s">
        <v>761</v>
      </c>
      <c r="H235" t="s">
        <v>395</v>
      </c>
    </row>
    <row r="236" spans="1:8">
      <c r="A236">
        <v>744</v>
      </c>
      <c r="B236" t="s">
        <v>763</v>
      </c>
      <c r="C236" t="s">
        <v>465</v>
      </c>
      <c r="D236" t="s">
        <v>466</v>
      </c>
      <c r="E236" t="s">
        <v>507</v>
      </c>
      <c r="G236" t="s">
        <v>764</v>
      </c>
      <c r="H236" t="s">
        <v>765</v>
      </c>
    </row>
    <row r="237" spans="1:8">
      <c r="A237">
        <v>746</v>
      </c>
      <c r="B237" t="s">
        <v>172</v>
      </c>
      <c r="C237" t="s">
        <v>465</v>
      </c>
      <c r="D237" t="s">
        <v>466</v>
      </c>
      <c r="G237" t="s">
        <v>766</v>
      </c>
      <c r="H237" t="s">
        <v>171</v>
      </c>
    </row>
    <row r="238" spans="1:8">
      <c r="A238">
        <v>832</v>
      </c>
      <c r="B238" t="s">
        <v>767</v>
      </c>
      <c r="C238" t="s">
        <v>465</v>
      </c>
      <c r="D238" t="s">
        <v>466</v>
      </c>
      <c r="E238" t="s">
        <v>507</v>
      </c>
      <c r="G238" t="s">
        <v>545</v>
      </c>
      <c r="H238" t="s">
        <v>418</v>
      </c>
    </row>
    <row r="239" spans="1:8">
      <c r="A239">
        <v>932</v>
      </c>
      <c r="B239" t="s">
        <v>768</v>
      </c>
      <c r="C239" t="s">
        <v>465</v>
      </c>
      <c r="D239" t="s">
        <v>466</v>
      </c>
      <c r="E239" t="s">
        <v>507</v>
      </c>
      <c r="G239" t="s">
        <v>545</v>
      </c>
      <c r="H239" t="s">
        <v>418</v>
      </c>
    </row>
    <row r="240" spans="1:8">
      <c r="A240">
        <v>52</v>
      </c>
      <c r="B240" t="s">
        <v>769</v>
      </c>
      <c r="C240" t="s">
        <v>465</v>
      </c>
      <c r="D240" t="s">
        <v>466</v>
      </c>
      <c r="E240" t="s">
        <v>507</v>
      </c>
      <c r="G240" t="s">
        <v>545</v>
      </c>
      <c r="H240" t="s">
        <v>418</v>
      </c>
    </row>
    <row r="241" spans="1:8">
      <c r="A241">
        <v>747</v>
      </c>
      <c r="B241" t="s">
        <v>174</v>
      </c>
      <c r="C241" t="s">
        <v>465</v>
      </c>
      <c r="D241" t="s">
        <v>466</v>
      </c>
      <c r="E241" t="s">
        <v>507</v>
      </c>
      <c r="G241" t="s">
        <v>545</v>
      </c>
      <c r="H241" t="s">
        <v>418</v>
      </c>
    </row>
    <row r="242" spans="1:8">
      <c r="A242">
        <v>742</v>
      </c>
      <c r="B242" t="s">
        <v>169</v>
      </c>
      <c r="C242" t="s">
        <v>465</v>
      </c>
      <c r="D242" t="s">
        <v>466</v>
      </c>
      <c r="G242" t="s">
        <v>542</v>
      </c>
      <c r="H242" t="s">
        <v>168</v>
      </c>
    </row>
    <row r="243" spans="1:8">
      <c r="A243">
        <v>8535</v>
      </c>
      <c r="B243" t="s">
        <v>770</v>
      </c>
      <c r="C243" t="s">
        <v>465</v>
      </c>
      <c r="D243" t="s">
        <v>466</v>
      </c>
      <c r="G243" t="s">
        <v>542</v>
      </c>
      <c r="H243" t="s">
        <v>168</v>
      </c>
    </row>
    <row r="244" spans="1:8">
      <c r="A244">
        <v>9535</v>
      </c>
      <c r="B244" t="s">
        <v>771</v>
      </c>
      <c r="C244" t="s">
        <v>465</v>
      </c>
      <c r="D244" t="s">
        <v>466</v>
      </c>
      <c r="G244" t="s">
        <v>542</v>
      </c>
      <c r="H244" t="s">
        <v>168</v>
      </c>
    </row>
    <row r="245" spans="1:8">
      <c r="A245">
        <v>8564</v>
      </c>
      <c r="B245" t="s">
        <v>772</v>
      </c>
      <c r="C245" t="s">
        <v>465</v>
      </c>
      <c r="D245" t="s">
        <v>466</v>
      </c>
      <c r="G245" t="s">
        <v>542</v>
      </c>
      <c r="H245" t="s">
        <v>168</v>
      </c>
    </row>
    <row r="246" spans="1:8">
      <c r="A246">
        <v>9564</v>
      </c>
      <c r="B246" t="s">
        <v>773</v>
      </c>
      <c r="C246" t="s">
        <v>465</v>
      </c>
      <c r="D246" t="s">
        <v>466</v>
      </c>
      <c r="G246" t="s">
        <v>542</v>
      </c>
      <c r="H246" t="s">
        <v>168</v>
      </c>
    </row>
    <row r="247" spans="1:8">
      <c r="A247">
        <v>654</v>
      </c>
      <c r="B247" t="s">
        <v>774</v>
      </c>
      <c r="C247" t="s">
        <v>465</v>
      </c>
      <c r="D247" t="s">
        <v>466</v>
      </c>
      <c r="G247" t="s">
        <v>775</v>
      </c>
      <c r="H247" t="s">
        <v>727</v>
      </c>
    </row>
    <row r="248" spans="1:8">
      <c r="A248">
        <v>9723</v>
      </c>
      <c r="B248" t="s">
        <v>776</v>
      </c>
      <c r="C248" t="s">
        <v>465</v>
      </c>
      <c r="D248" t="s">
        <v>466</v>
      </c>
      <c r="G248" t="s">
        <v>777</v>
      </c>
      <c r="H248" t="s">
        <v>39</v>
      </c>
    </row>
    <row r="249" spans="1:8">
      <c r="A249">
        <v>856</v>
      </c>
      <c r="B249" t="s">
        <v>778</v>
      </c>
      <c r="C249" t="s">
        <v>465</v>
      </c>
      <c r="D249" t="s">
        <v>466</v>
      </c>
      <c r="G249" t="s">
        <v>478</v>
      </c>
      <c r="H249" t="s">
        <v>39</v>
      </c>
    </row>
    <row r="250" spans="1:8">
      <c r="A250">
        <v>956</v>
      </c>
      <c r="B250" t="s">
        <v>779</v>
      </c>
      <c r="C250" t="s">
        <v>465</v>
      </c>
      <c r="D250" t="s">
        <v>466</v>
      </c>
      <c r="G250" t="s">
        <v>478</v>
      </c>
      <c r="H250" t="s">
        <v>39</v>
      </c>
    </row>
    <row r="251" spans="1:8">
      <c r="A251">
        <v>9572</v>
      </c>
      <c r="B251" t="s">
        <v>780</v>
      </c>
      <c r="C251" t="s">
        <v>465</v>
      </c>
      <c r="D251" t="s">
        <v>466</v>
      </c>
      <c r="G251" t="s">
        <v>781</v>
      </c>
      <c r="H251" t="s">
        <v>39</v>
      </c>
    </row>
    <row r="252" spans="1:8">
      <c r="A252">
        <v>9578</v>
      </c>
      <c r="B252" t="s">
        <v>782</v>
      </c>
      <c r="C252" t="s">
        <v>465</v>
      </c>
      <c r="D252" t="s">
        <v>466</v>
      </c>
      <c r="G252" t="s">
        <v>781</v>
      </c>
      <c r="H252" t="s">
        <v>39</v>
      </c>
    </row>
    <row r="253" spans="1:8">
      <c r="A253">
        <v>9577</v>
      </c>
      <c r="B253" t="s">
        <v>783</v>
      </c>
      <c r="C253" t="s">
        <v>465</v>
      </c>
      <c r="D253" t="s">
        <v>466</v>
      </c>
      <c r="G253" t="s">
        <v>781</v>
      </c>
      <c r="H253" t="s">
        <v>39</v>
      </c>
    </row>
    <row r="254" spans="1:8">
      <c r="A254">
        <v>9575</v>
      </c>
      <c r="B254" t="s">
        <v>784</v>
      </c>
      <c r="C254" t="s">
        <v>465</v>
      </c>
      <c r="D254" t="s">
        <v>466</v>
      </c>
      <c r="E254" t="s">
        <v>507</v>
      </c>
      <c r="G254" t="s">
        <v>781</v>
      </c>
      <c r="H254" t="s">
        <v>39</v>
      </c>
    </row>
    <row r="255" spans="1:8">
      <c r="A255">
        <v>1</v>
      </c>
      <c r="B255" t="s">
        <v>785</v>
      </c>
      <c r="C255" t="s">
        <v>786</v>
      </c>
      <c r="D255" t="s">
        <v>495</v>
      </c>
      <c r="G255" t="s">
        <v>496</v>
      </c>
      <c r="H255" t="s">
        <v>496</v>
      </c>
    </row>
    <row r="256" spans="1:8">
      <c r="A256">
        <v>2</v>
      </c>
      <c r="B256" t="s">
        <v>787</v>
      </c>
      <c r="C256" t="s">
        <v>786</v>
      </c>
      <c r="D256" t="s">
        <v>495</v>
      </c>
      <c r="G256" t="s">
        <v>496</v>
      </c>
      <c r="H256" t="s">
        <v>496</v>
      </c>
    </row>
    <row r="257" spans="1:8">
      <c r="A257">
        <v>3</v>
      </c>
      <c r="B257" t="s">
        <v>788</v>
      </c>
      <c r="C257" t="s">
        <v>465</v>
      </c>
      <c r="D257" t="s">
        <v>495</v>
      </c>
      <c r="G257" t="s">
        <v>496</v>
      </c>
      <c r="H257" t="s">
        <v>496</v>
      </c>
    </row>
    <row r="258" spans="1:8">
      <c r="A258">
        <v>4</v>
      </c>
      <c r="B258" t="s">
        <v>789</v>
      </c>
      <c r="C258" t="s">
        <v>465</v>
      </c>
      <c r="D258" t="s">
        <v>495</v>
      </c>
      <c r="G258" t="s">
        <v>496</v>
      </c>
      <c r="H258" t="s">
        <v>496</v>
      </c>
    </row>
    <row r="259" spans="1:8">
      <c r="A259">
        <v>5</v>
      </c>
      <c r="B259" t="s">
        <v>790</v>
      </c>
      <c r="C259" t="s">
        <v>786</v>
      </c>
      <c r="D259" t="s">
        <v>495</v>
      </c>
      <c r="G259" t="s">
        <v>496</v>
      </c>
      <c r="H259" t="s">
        <v>496</v>
      </c>
    </row>
    <row r="260" spans="1:8">
      <c r="A260">
        <v>6</v>
      </c>
      <c r="B260" t="s">
        <v>791</v>
      </c>
      <c r="C260" t="s">
        <v>786</v>
      </c>
      <c r="D260" t="s">
        <v>495</v>
      </c>
      <c r="G260" t="s">
        <v>496</v>
      </c>
      <c r="H260" t="s">
        <v>496</v>
      </c>
    </row>
    <row r="261" spans="1:8">
      <c r="A261">
        <v>7</v>
      </c>
      <c r="B261" t="s">
        <v>792</v>
      </c>
      <c r="C261" t="s">
        <v>786</v>
      </c>
      <c r="D261" t="s">
        <v>495</v>
      </c>
      <c r="G261" t="s">
        <v>496</v>
      </c>
      <c r="H261" t="s">
        <v>496</v>
      </c>
    </row>
    <row r="262" spans="1:8">
      <c r="A262">
        <v>8</v>
      </c>
      <c r="B262" t="s">
        <v>793</v>
      </c>
      <c r="C262" t="s">
        <v>786</v>
      </c>
      <c r="D262" t="s">
        <v>495</v>
      </c>
      <c r="G262" t="s">
        <v>496</v>
      </c>
      <c r="H262" t="s">
        <v>496</v>
      </c>
    </row>
    <row r="263" spans="1:8">
      <c r="A263">
        <v>9</v>
      </c>
      <c r="B263" t="s">
        <v>794</v>
      </c>
      <c r="C263" t="s">
        <v>786</v>
      </c>
      <c r="D263" t="s">
        <v>495</v>
      </c>
      <c r="G263" t="s">
        <v>496</v>
      </c>
      <c r="H263" t="s">
        <v>496</v>
      </c>
    </row>
    <row r="264" spans="1:8">
      <c r="A264">
        <v>9823</v>
      </c>
      <c r="B264" t="s">
        <v>795</v>
      </c>
      <c r="C264" t="s">
        <v>465</v>
      </c>
      <c r="D264" t="s">
        <v>495</v>
      </c>
      <c r="G264" t="s">
        <v>496</v>
      </c>
      <c r="H264" t="s">
        <v>496</v>
      </c>
    </row>
    <row r="265" spans="1:8">
      <c r="A265">
        <v>9828</v>
      </c>
      <c r="B265" t="s">
        <v>796</v>
      </c>
      <c r="C265" t="s">
        <v>465</v>
      </c>
      <c r="D265" t="s">
        <v>466</v>
      </c>
      <c r="E265" t="s">
        <v>538</v>
      </c>
      <c r="G265" t="s">
        <v>531</v>
      </c>
      <c r="H265" t="s">
        <v>64</v>
      </c>
    </row>
    <row r="266" spans="1:8">
      <c r="A266">
        <v>44</v>
      </c>
      <c r="B266" t="s">
        <v>797</v>
      </c>
      <c r="C266" t="s">
        <v>465</v>
      </c>
      <c r="D266" t="s">
        <v>466</v>
      </c>
      <c r="G266" t="s">
        <v>478</v>
      </c>
      <c r="H266" t="s">
        <v>39</v>
      </c>
    </row>
    <row r="267" spans="1:8">
      <c r="A267">
        <v>972</v>
      </c>
      <c r="B267" t="s">
        <v>798</v>
      </c>
      <c r="C267" t="s">
        <v>465</v>
      </c>
      <c r="D267" t="s">
        <v>466</v>
      </c>
      <c r="G267" t="s">
        <v>777</v>
      </c>
      <c r="H267" t="s">
        <v>39</v>
      </c>
    </row>
    <row r="268" spans="1:8">
      <c r="A268">
        <v>9722</v>
      </c>
      <c r="B268" t="s">
        <v>799</v>
      </c>
      <c r="C268" t="s">
        <v>465</v>
      </c>
      <c r="D268" t="s">
        <v>495</v>
      </c>
      <c r="G268" t="s">
        <v>496</v>
      </c>
      <c r="H268" t="s">
        <v>496</v>
      </c>
    </row>
    <row r="269" spans="1:8">
      <c r="A269">
        <v>9721</v>
      </c>
      <c r="B269" t="s">
        <v>800</v>
      </c>
      <c r="C269" t="s">
        <v>465</v>
      </c>
      <c r="D269" t="s">
        <v>495</v>
      </c>
      <c r="G269" t="s">
        <v>496</v>
      </c>
      <c r="H269" t="s">
        <v>496</v>
      </c>
    </row>
    <row r="270" spans="1:8">
      <c r="A270">
        <v>9729</v>
      </c>
      <c r="B270" t="s">
        <v>801</v>
      </c>
      <c r="C270" t="s">
        <v>465</v>
      </c>
      <c r="D270" t="s">
        <v>495</v>
      </c>
      <c r="G270" t="s">
        <v>496</v>
      </c>
      <c r="H270" t="s">
        <v>496</v>
      </c>
    </row>
    <row r="271" spans="1:8">
      <c r="A271">
        <v>9718</v>
      </c>
      <c r="B271" t="s">
        <v>802</v>
      </c>
      <c r="C271" t="s">
        <v>465</v>
      </c>
      <c r="D271" t="s">
        <v>495</v>
      </c>
      <c r="G271" t="s">
        <v>496</v>
      </c>
      <c r="H271" t="s">
        <v>496</v>
      </c>
    </row>
    <row r="272" spans="1:8">
      <c r="A272">
        <v>9719</v>
      </c>
      <c r="B272" t="s">
        <v>803</v>
      </c>
      <c r="C272" t="s">
        <v>465</v>
      </c>
      <c r="D272" t="s">
        <v>495</v>
      </c>
      <c r="G272" t="s">
        <v>496</v>
      </c>
      <c r="H272" t="s">
        <v>496</v>
      </c>
    </row>
    <row r="273" spans="1:8">
      <c r="A273">
        <v>9720</v>
      </c>
      <c r="B273" t="s">
        <v>804</v>
      </c>
      <c r="C273" t="s">
        <v>465</v>
      </c>
      <c r="D273" t="s">
        <v>495</v>
      </c>
      <c r="G273" t="s">
        <v>496</v>
      </c>
      <c r="H273" t="s">
        <v>496</v>
      </c>
    </row>
    <row r="274" spans="1:8">
      <c r="A274">
        <v>9715</v>
      </c>
      <c r="B274" t="s">
        <v>805</v>
      </c>
      <c r="C274" t="s">
        <v>465</v>
      </c>
      <c r="D274" t="s">
        <v>495</v>
      </c>
      <c r="G274" t="s">
        <v>496</v>
      </c>
      <c r="H274" t="s">
        <v>496</v>
      </c>
    </row>
    <row r="275" spans="1:8">
      <c r="A275">
        <v>9710</v>
      </c>
      <c r="B275" t="s">
        <v>806</v>
      </c>
      <c r="C275" t="s">
        <v>465</v>
      </c>
      <c r="D275" t="s">
        <v>495</v>
      </c>
      <c r="G275" t="s">
        <v>496</v>
      </c>
      <c r="H275" t="s">
        <v>496</v>
      </c>
    </row>
    <row r="276" spans="1:8">
      <c r="A276">
        <v>9711</v>
      </c>
      <c r="B276" t="s">
        <v>807</v>
      </c>
      <c r="C276" t="s">
        <v>465</v>
      </c>
      <c r="D276" t="s">
        <v>495</v>
      </c>
      <c r="G276" t="s">
        <v>496</v>
      </c>
      <c r="H276" t="s">
        <v>496</v>
      </c>
    </row>
    <row r="277" spans="1:8">
      <c r="A277">
        <v>9713</v>
      </c>
      <c r="B277" t="s">
        <v>808</v>
      </c>
      <c r="C277" t="s">
        <v>465</v>
      </c>
      <c r="D277" t="s">
        <v>495</v>
      </c>
      <c r="G277" t="s">
        <v>496</v>
      </c>
      <c r="H277" t="s">
        <v>496</v>
      </c>
    </row>
    <row r="278" spans="1:8">
      <c r="A278">
        <v>9728</v>
      </c>
      <c r="B278" t="s">
        <v>809</v>
      </c>
      <c r="C278" t="s">
        <v>465</v>
      </c>
      <c r="D278" t="s">
        <v>495</v>
      </c>
      <c r="G278" t="s">
        <v>496</v>
      </c>
      <c r="H278" t="s">
        <v>496</v>
      </c>
    </row>
    <row r="279" spans="1:8">
      <c r="A279">
        <v>9725</v>
      </c>
      <c r="B279" t="s">
        <v>810</v>
      </c>
      <c r="C279" t="s">
        <v>465</v>
      </c>
      <c r="D279" t="s">
        <v>495</v>
      </c>
      <c r="G279" t="s">
        <v>496</v>
      </c>
      <c r="H279" t="s">
        <v>496</v>
      </c>
    </row>
    <row r="280" spans="1:8">
      <c r="A280">
        <v>9726</v>
      </c>
      <c r="B280" t="s">
        <v>811</v>
      </c>
      <c r="C280" t="s">
        <v>465</v>
      </c>
      <c r="D280" t="s">
        <v>498</v>
      </c>
      <c r="G280" t="s">
        <v>496</v>
      </c>
      <c r="H280" t="s">
        <v>499</v>
      </c>
    </row>
    <row r="281" spans="1:8">
      <c r="A281">
        <v>9727</v>
      </c>
      <c r="B281" t="s">
        <v>812</v>
      </c>
      <c r="C281" t="s">
        <v>465</v>
      </c>
      <c r="D281" t="s">
        <v>495</v>
      </c>
      <c r="G281" t="s">
        <v>496</v>
      </c>
      <c r="H281" t="s">
        <v>496</v>
      </c>
    </row>
    <row r="282" spans="1:8">
      <c r="A282">
        <v>9732</v>
      </c>
      <c r="B282" t="s">
        <v>813</v>
      </c>
      <c r="C282" t="s">
        <v>465</v>
      </c>
      <c r="D282" t="s">
        <v>498</v>
      </c>
      <c r="G282" t="s">
        <v>496</v>
      </c>
      <c r="H282" t="s">
        <v>499</v>
      </c>
    </row>
    <row r="283" spans="1:8">
      <c r="A283">
        <v>9714</v>
      </c>
      <c r="B283" t="s">
        <v>814</v>
      </c>
      <c r="C283" t="s">
        <v>465</v>
      </c>
      <c r="D283" t="s">
        <v>495</v>
      </c>
      <c r="G283" t="s">
        <v>496</v>
      </c>
      <c r="H283" t="s">
        <v>496</v>
      </c>
    </row>
    <row r="284" spans="1:8">
      <c r="A284">
        <v>9570</v>
      </c>
      <c r="B284" t="s">
        <v>815</v>
      </c>
      <c r="C284" t="s">
        <v>465</v>
      </c>
      <c r="D284" t="s">
        <v>495</v>
      </c>
      <c r="G284" t="s">
        <v>496</v>
      </c>
      <c r="H284" t="s">
        <v>496</v>
      </c>
    </row>
    <row r="285" spans="1:8">
      <c r="A285">
        <v>9573</v>
      </c>
      <c r="B285" t="s">
        <v>816</v>
      </c>
      <c r="C285" t="s">
        <v>465</v>
      </c>
      <c r="D285" t="s">
        <v>495</v>
      </c>
      <c r="G285" t="s">
        <v>496</v>
      </c>
      <c r="H285" t="s">
        <v>496</v>
      </c>
    </row>
    <row r="286" spans="1:8">
      <c r="A286">
        <v>9574</v>
      </c>
      <c r="B286" t="s">
        <v>817</v>
      </c>
      <c r="C286" t="s">
        <v>465</v>
      </c>
      <c r="D286" t="s">
        <v>495</v>
      </c>
      <c r="G286" t="s">
        <v>496</v>
      </c>
      <c r="H286" t="s">
        <v>496</v>
      </c>
    </row>
    <row r="287" spans="1:8">
      <c r="A287">
        <v>9585</v>
      </c>
      <c r="B287" t="s">
        <v>818</v>
      </c>
      <c r="C287" t="s">
        <v>465</v>
      </c>
      <c r="D287" t="s">
        <v>495</v>
      </c>
      <c r="G287" t="s">
        <v>496</v>
      </c>
      <c r="H287" t="s">
        <v>496</v>
      </c>
    </row>
    <row r="288" spans="1:8">
      <c r="A288">
        <v>9587</v>
      </c>
      <c r="B288" t="s">
        <v>819</v>
      </c>
      <c r="C288" t="s">
        <v>465</v>
      </c>
      <c r="D288" t="s">
        <v>495</v>
      </c>
      <c r="G288" t="s">
        <v>496</v>
      </c>
      <c r="H288" t="s">
        <v>496</v>
      </c>
    </row>
    <row r="289" spans="1:8">
      <c r="A289">
        <v>9576</v>
      </c>
      <c r="B289" t="s">
        <v>820</v>
      </c>
      <c r="C289" t="s">
        <v>465</v>
      </c>
      <c r="D289" t="s">
        <v>495</v>
      </c>
      <c r="G289" t="s">
        <v>496</v>
      </c>
      <c r="H289" t="s">
        <v>496</v>
      </c>
    </row>
    <row r="290" spans="1:8">
      <c r="A290">
        <v>9602</v>
      </c>
      <c r="B290" t="s">
        <v>821</v>
      </c>
      <c r="C290" t="s">
        <v>465</v>
      </c>
      <c r="D290" t="s">
        <v>495</v>
      </c>
      <c r="G290" t="s">
        <v>496</v>
      </c>
      <c r="H290" t="s">
        <v>496</v>
      </c>
    </row>
    <row r="291" spans="1:8">
      <c r="A291">
        <v>9603</v>
      </c>
      <c r="B291" t="s">
        <v>822</v>
      </c>
      <c r="C291" t="s">
        <v>465</v>
      </c>
      <c r="D291" t="s">
        <v>495</v>
      </c>
      <c r="G291" t="s">
        <v>496</v>
      </c>
      <c r="H291" t="s">
        <v>496</v>
      </c>
    </row>
    <row r="292" spans="1:8">
      <c r="A292">
        <v>9604</v>
      </c>
      <c r="B292" t="s">
        <v>823</v>
      </c>
      <c r="C292" t="s">
        <v>465</v>
      </c>
      <c r="D292" t="s">
        <v>495</v>
      </c>
      <c r="G292" t="s">
        <v>496</v>
      </c>
      <c r="H292" t="s">
        <v>496</v>
      </c>
    </row>
    <row r="293" spans="1:8">
      <c r="A293">
        <v>9581</v>
      </c>
      <c r="B293" t="s">
        <v>824</v>
      </c>
      <c r="C293" t="s">
        <v>465</v>
      </c>
      <c r="D293" t="s">
        <v>495</v>
      </c>
      <c r="G293" t="s">
        <v>496</v>
      </c>
      <c r="H293" t="s">
        <v>496</v>
      </c>
    </row>
    <row r="294" spans="1:8">
      <c r="A294">
        <v>9590</v>
      </c>
      <c r="B294" t="s">
        <v>825</v>
      </c>
      <c r="C294" t="s">
        <v>465</v>
      </c>
      <c r="D294" t="s">
        <v>495</v>
      </c>
      <c r="G294" t="s">
        <v>496</v>
      </c>
      <c r="H294" t="s">
        <v>496</v>
      </c>
    </row>
    <row r="295" spans="1:8">
      <c r="A295">
        <v>9582</v>
      </c>
      <c r="B295" t="s">
        <v>826</v>
      </c>
      <c r="C295" t="s">
        <v>465</v>
      </c>
      <c r="D295" t="s">
        <v>495</v>
      </c>
      <c r="G295" t="s">
        <v>496</v>
      </c>
      <c r="H295" t="s">
        <v>496</v>
      </c>
    </row>
    <row r="296" spans="1:8">
      <c r="A296">
        <v>9583</v>
      </c>
      <c r="B296" t="s">
        <v>827</v>
      </c>
      <c r="C296" t="s">
        <v>465</v>
      </c>
      <c r="D296" t="s">
        <v>495</v>
      </c>
      <c r="G296" t="s">
        <v>496</v>
      </c>
      <c r="H296" t="s">
        <v>496</v>
      </c>
    </row>
    <row r="297" spans="1:8">
      <c r="A297">
        <v>9589</v>
      </c>
      <c r="B297" t="s">
        <v>828</v>
      </c>
      <c r="C297" t="s">
        <v>465</v>
      </c>
      <c r="D297" t="s">
        <v>495</v>
      </c>
      <c r="G297" t="s">
        <v>496</v>
      </c>
      <c r="H297" t="s">
        <v>496</v>
      </c>
    </row>
    <row r="298" spans="1:8">
      <c r="A298">
        <v>9584</v>
      </c>
      <c r="B298" t="s">
        <v>355</v>
      </c>
      <c r="C298" t="s">
        <v>465</v>
      </c>
      <c r="D298" t="s">
        <v>495</v>
      </c>
      <c r="G298" t="s">
        <v>496</v>
      </c>
      <c r="H298" t="s">
        <v>496</v>
      </c>
    </row>
    <row r="299" spans="1:8">
      <c r="A299">
        <v>9580</v>
      </c>
      <c r="B299" t="s">
        <v>829</v>
      </c>
      <c r="C299" t="s">
        <v>465</v>
      </c>
      <c r="D299" t="s">
        <v>495</v>
      </c>
      <c r="G299" t="s">
        <v>496</v>
      </c>
      <c r="H299" t="s">
        <v>496</v>
      </c>
    </row>
    <row r="300" spans="1:8">
      <c r="A300">
        <v>954</v>
      </c>
      <c r="B300" t="s">
        <v>830</v>
      </c>
      <c r="C300" t="s">
        <v>465</v>
      </c>
      <c r="D300" t="s">
        <v>495</v>
      </c>
      <c r="G300" t="s">
        <v>496</v>
      </c>
      <c r="H300" t="s">
        <v>496</v>
      </c>
    </row>
    <row r="301" spans="1:8">
      <c r="A301">
        <v>647</v>
      </c>
      <c r="B301" t="s">
        <v>831</v>
      </c>
      <c r="C301" t="s">
        <v>465</v>
      </c>
      <c r="D301" t="s">
        <v>495</v>
      </c>
      <c r="G301" t="s">
        <v>496</v>
      </c>
      <c r="H301" t="s">
        <v>496</v>
      </c>
    </row>
    <row r="302" spans="1:8">
      <c r="A302">
        <v>648</v>
      </c>
      <c r="B302" t="s">
        <v>832</v>
      </c>
      <c r="C302" t="s">
        <v>465</v>
      </c>
      <c r="D302" t="s">
        <v>495</v>
      </c>
      <c r="G302" t="s">
        <v>496</v>
      </c>
      <c r="H302" t="s">
        <v>496</v>
      </c>
    </row>
    <row r="303" spans="1:8">
      <c r="A303">
        <v>657</v>
      </c>
      <c r="B303" t="s">
        <v>833</v>
      </c>
      <c r="C303" t="s">
        <v>465</v>
      </c>
      <c r="D303" t="s">
        <v>495</v>
      </c>
      <c r="G303" t="s">
        <v>496</v>
      </c>
      <c r="H303" t="s">
        <v>496</v>
      </c>
    </row>
    <row r="304" spans="1:8">
      <c r="A304">
        <v>658</v>
      </c>
      <c r="B304" t="s">
        <v>834</v>
      </c>
      <c r="C304" t="s">
        <v>465</v>
      </c>
      <c r="D304" t="s">
        <v>495</v>
      </c>
      <c r="G304" t="s">
        <v>496</v>
      </c>
      <c r="H304" t="s">
        <v>496</v>
      </c>
    </row>
    <row r="305" spans="1:8">
      <c r="A305">
        <v>659</v>
      </c>
      <c r="B305" t="s">
        <v>835</v>
      </c>
      <c r="C305" t="s">
        <v>465</v>
      </c>
      <c r="D305" t="s">
        <v>495</v>
      </c>
      <c r="G305" t="s">
        <v>496</v>
      </c>
      <c r="H305" t="s">
        <v>496</v>
      </c>
    </row>
    <row r="306" spans="1:8">
      <c r="A306">
        <v>8910</v>
      </c>
      <c r="B306" t="s">
        <v>836</v>
      </c>
      <c r="C306" t="s">
        <v>465</v>
      </c>
      <c r="D306" t="s">
        <v>495</v>
      </c>
      <c r="G306" t="s">
        <v>496</v>
      </c>
      <c r="H306" t="s">
        <v>496</v>
      </c>
    </row>
    <row r="307" spans="1:8">
      <c r="A307">
        <v>8911</v>
      </c>
      <c r="B307" t="s">
        <v>837</v>
      </c>
      <c r="C307" t="s">
        <v>465</v>
      </c>
      <c r="D307" t="s">
        <v>495</v>
      </c>
      <c r="G307" t="s">
        <v>496</v>
      </c>
      <c r="H307" t="s">
        <v>496</v>
      </c>
    </row>
    <row r="308" spans="1:8">
      <c r="A308">
        <v>8912</v>
      </c>
      <c r="B308" t="s">
        <v>838</v>
      </c>
      <c r="C308" t="s">
        <v>465</v>
      </c>
      <c r="D308" t="s">
        <v>495</v>
      </c>
      <c r="G308" t="s">
        <v>496</v>
      </c>
      <c r="H308" t="s">
        <v>496</v>
      </c>
    </row>
    <row r="309" spans="1:8">
      <c r="A309">
        <v>8915</v>
      </c>
      <c r="B309" t="s">
        <v>839</v>
      </c>
      <c r="C309" t="s">
        <v>465</v>
      </c>
      <c r="D309" t="s">
        <v>495</v>
      </c>
      <c r="G309" t="s">
        <v>496</v>
      </c>
      <c r="H309" t="s">
        <v>496</v>
      </c>
    </row>
    <row r="310" spans="1:8">
      <c r="A310">
        <v>9825</v>
      </c>
      <c r="B310" t="s">
        <v>840</v>
      </c>
      <c r="C310" t="s">
        <v>465</v>
      </c>
      <c r="D310" t="s">
        <v>495</v>
      </c>
      <c r="G310" t="s">
        <v>496</v>
      </c>
      <c r="H310" t="s">
        <v>496</v>
      </c>
    </row>
    <row r="311" spans="1:8">
      <c r="A311">
        <v>963</v>
      </c>
      <c r="B311" t="s">
        <v>841</v>
      </c>
      <c r="C311" t="s">
        <v>465</v>
      </c>
      <c r="D311" t="s">
        <v>495</v>
      </c>
      <c r="G311" t="s">
        <v>496</v>
      </c>
      <c r="H311" t="s">
        <v>496</v>
      </c>
    </row>
    <row r="312" spans="1:8">
      <c r="A312">
        <v>894</v>
      </c>
      <c r="B312" t="s">
        <v>842</v>
      </c>
      <c r="C312" t="s">
        <v>465</v>
      </c>
      <c r="D312" t="s">
        <v>495</v>
      </c>
      <c r="G312" t="s">
        <v>496</v>
      </c>
      <c r="H312" t="s">
        <v>496</v>
      </c>
    </row>
    <row r="313" spans="1:8">
      <c r="A313">
        <v>9568</v>
      </c>
      <c r="B313" t="s">
        <v>843</v>
      </c>
      <c r="C313" t="s">
        <v>465</v>
      </c>
      <c r="D313" t="s">
        <v>495</v>
      </c>
      <c r="G313" t="s">
        <v>496</v>
      </c>
      <c r="H313" t="s">
        <v>496</v>
      </c>
    </row>
    <row r="314" spans="1:8">
      <c r="A314">
        <v>9569</v>
      </c>
      <c r="B314" t="s">
        <v>844</v>
      </c>
      <c r="C314" t="s">
        <v>465</v>
      </c>
      <c r="D314" t="s">
        <v>495</v>
      </c>
      <c r="G314" t="s">
        <v>496</v>
      </c>
      <c r="H314" t="s">
        <v>496</v>
      </c>
    </row>
    <row r="315" spans="1:8">
      <c r="A315">
        <v>9565</v>
      </c>
      <c r="B315" t="s">
        <v>845</v>
      </c>
      <c r="C315" t="s">
        <v>465</v>
      </c>
      <c r="D315" t="s">
        <v>495</v>
      </c>
      <c r="G315" t="s">
        <v>496</v>
      </c>
      <c r="H315" t="s">
        <v>496</v>
      </c>
    </row>
    <row r="316" spans="1:8">
      <c r="A316">
        <v>9566</v>
      </c>
      <c r="B316" t="s">
        <v>846</v>
      </c>
      <c r="C316" t="s">
        <v>465</v>
      </c>
      <c r="D316" t="s">
        <v>495</v>
      </c>
      <c r="G316" t="s">
        <v>496</v>
      </c>
      <c r="H316" t="s">
        <v>496</v>
      </c>
    </row>
    <row r="317" spans="1:8">
      <c r="A317">
        <v>9536</v>
      </c>
      <c r="B317" t="s">
        <v>847</v>
      </c>
      <c r="C317" t="s">
        <v>465</v>
      </c>
      <c r="D317" t="s">
        <v>495</v>
      </c>
      <c r="G317" t="s">
        <v>496</v>
      </c>
      <c r="H317" t="s">
        <v>496</v>
      </c>
    </row>
    <row r="318" spans="1:8">
      <c r="A318">
        <v>8511</v>
      </c>
      <c r="B318" t="s">
        <v>848</v>
      </c>
      <c r="C318" t="s">
        <v>465</v>
      </c>
      <c r="D318" t="s">
        <v>495</v>
      </c>
      <c r="G318" t="s">
        <v>496</v>
      </c>
      <c r="H318" t="s">
        <v>496</v>
      </c>
    </row>
    <row r="319" spans="1:8">
      <c r="A319">
        <v>8517</v>
      </c>
      <c r="B319" t="s">
        <v>849</v>
      </c>
      <c r="C319" t="s">
        <v>465</v>
      </c>
      <c r="D319" t="s">
        <v>495</v>
      </c>
      <c r="G319" t="s">
        <v>496</v>
      </c>
      <c r="H319" t="s">
        <v>496</v>
      </c>
    </row>
    <row r="320" spans="1:8">
      <c r="A320">
        <v>8557</v>
      </c>
      <c r="B320" t="s">
        <v>850</v>
      </c>
      <c r="C320" t="s">
        <v>465</v>
      </c>
      <c r="D320" t="s">
        <v>466</v>
      </c>
      <c r="G320" t="s">
        <v>503</v>
      </c>
      <c r="H320" t="s">
        <v>39</v>
      </c>
    </row>
    <row r="321" spans="1:8">
      <c r="A321">
        <v>8620</v>
      </c>
      <c r="B321" t="s">
        <v>851</v>
      </c>
      <c r="C321" t="s">
        <v>465</v>
      </c>
      <c r="D321" t="s">
        <v>466</v>
      </c>
      <c r="G321" t="s">
        <v>503</v>
      </c>
      <c r="H321" t="s">
        <v>39</v>
      </c>
    </row>
    <row r="322" spans="1:8">
      <c r="A322">
        <v>8559</v>
      </c>
      <c r="B322" t="s">
        <v>852</v>
      </c>
      <c r="C322" t="s">
        <v>465</v>
      </c>
      <c r="D322" t="s">
        <v>495</v>
      </c>
      <c r="G322" t="s">
        <v>496</v>
      </c>
      <c r="H322" t="s">
        <v>496</v>
      </c>
    </row>
    <row r="323" spans="1:8">
      <c r="A323">
        <v>9511</v>
      </c>
      <c r="B323" t="s">
        <v>853</v>
      </c>
      <c r="C323" t="s">
        <v>465</v>
      </c>
      <c r="D323" t="s">
        <v>495</v>
      </c>
      <c r="G323" t="s">
        <v>496</v>
      </c>
      <c r="H323" t="s">
        <v>496</v>
      </c>
    </row>
    <row r="324" spans="1:8">
      <c r="A324">
        <v>9517</v>
      </c>
      <c r="B324" t="s">
        <v>854</v>
      </c>
      <c r="C324" t="s">
        <v>465</v>
      </c>
      <c r="D324" t="s">
        <v>495</v>
      </c>
      <c r="G324" t="s">
        <v>496</v>
      </c>
      <c r="H324" t="s">
        <v>496</v>
      </c>
    </row>
    <row r="325" spans="1:8">
      <c r="A325">
        <v>9557</v>
      </c>
      <c r="B325" t="s">
        <v>855</v>
      </c>
      <c r="C325" t="s">
        <v>465</v>
      </c>
      <c r="D325" t="s">
        <v>466</v>
      </c>
      <c r="G325" t="s">
        <v>503</v>
      </c>
      <c r="H325" t="s">
        <v>39</v>
      </c>
    </row>
    <row r="326" spans="1:8">
      <c r="A326">
        <v>9620</v>
      </c>
      <c r="B326" t="s">
        <v>856</v>
      </c>
      <c r="C326" t="s">
        <v>465</v>
      </c>
      <c r="D326" t="s">
        <v>466</v>
      </c>
      <c r="G326" t="s">
        <v>503</v>
      </c>
      <c r="H326" t="s">
        <v>39</v>
      </c>
    </row>
    <row r="327" spans="1:8">
      <c r="A327">
        <v>99</v>
      </c>
      <c r="B327" t="s">
        <v>857</v>
      </c>
      <c r="C327" t="s">
        <v>858</v>
      </c>
      <c r="D327" t="s">
        <v>495</v>
      </c>
      <c r="G327" t="s">
        <v>496</v>
      </c>
      <c r="H327" t="s">
        <v>496</v>
      </c>
    </row>
    <row r="328" spans="1:8">
      <c r="A328">
        <v>999</v>
      </c>
      <c r="B328" t="s">
        <v>859</v>
      </c>
      <c r="C328" t="s">
        <v>858</v>
      </c>
      <c r="D328" t="s">
        <v>495</v>
      </c>
      <c r="G328" t="s">
        <v>496</v>
      </c>
      <c r="H328" t="s">
        <v>496</v>
      </c>
    </row>
    <row r="329" spans="1:8">
      <c r="A329">
        <v>9999</v>
      </c>
      <c r="B329" t="s">
        <v>860</v>
      </c>
      <c r="C329" t="s">
        <v>858</v>
      </c>
      <c r="D329" t="s">
        <v>495</v>
      </c>
      <c r="G329" t="s">
        <v>496</v>
      </c>
      <c r="H329" t="s">
        <v>496</v>
      </c>
    </row>
    <row r="330" spans="1:8">
      <c r="A330">
        <v>63</v>
      </c>
      <c r="B330" t="s">
        <v>861</v>
      </c>
      <c r="C330" t="s">
        <v>465</v>
      </c>
      <c r="D330" t="s">
        <v>466</v>
      </c>
      <c r="E330" t="s">
        <v>538</v>
      </c>
      <c r="G330" t="s">
        <v>531</v>
      </c>
      <c r="H330" t="s">
        <v>64</v>
      </c>
    </row>
    <row r="331" spans="1:8">
      <c r="A331">
        <v>8412</v>
      </c>
      <c r="B331" t="s">
        <v>862</v>
      </c>
      <c r="C331" t="s">
        <v>465</v>
      </c>
      <c r="D331" t="s">
        <v>466</v>
      </c>
      <c r="E331" t="s">
        <v>507</v>
      </c>
      <c r="G331" t="s">
        <v>545</v>
      </c>
      <c r="H331" t="s">
        <v>418</v>
      </c>
    </row>
    <row r="332" spans="1:8">
      <c r="A332">
        <v>9412</v>
      </c>
      <c r="B332" t="s">
        <v>863</v>
      </c>
      <c r="C332" t="s">
        <v>465</v>
      </c>
      <c r="D332" t="s">
        <v>466</v>
      </c>
      <c r="E332" t="s">
        <v>507</v>
      </c>
      <c r="G332" t="s">
        <v>545</v>
      </c>
      <c r="H332" t="s">
        <v>418</v>
      </c>
    </row>
    <row r="333" spans="1:8">
      <c r="A333">
        <v>9832</v>
      </c>
      <c r="B333" t="s">
        <v>864</v>
      </c>
      <c r="C333" t="s">
        <v>465</v>
      </c>
      <c r="D333" t="s">
        <v>466</v>
      </c>
      <c r="G333" t="s">
        <v>548</v>
      </c>
      <c r="H333" t="s">
        <v>479</v>
      </c>
    </row>
    <row r="334" spans="1:8">
      <c r="A334">
        <v>100</v>
      </c>
      <c r="B334" t="s">
        <v>865</v>
      </c>
      <c r="C334" t="s">
        <v>465</v>
      </c>
      <c r="D334" t="s">
        <v>495</v>
      </c>
      <c r="G334" t="s">
        <v>496</v>
      </c>
      <c r="H334" t="s">
        <v>496</v>
      </c>
    </row>
    <row r="335" spans="1:8">
      <c r="A335">
        <v>9730</v>
      </c>
      <c r="B335" t="s">
        <v>866</v>
      </c>
      <c r="C335" t="s">
        <v>465</v>
      </c>
      <c r="D335" t="s">
        <v>498</v>
      </c>
      <c r="G335" t="s">
        <v>496</v>
      </c>
      <c r="H335" t="s">
        <v>499</v>
      </c>
    </row>
    <row r="336" spans="1:8">
      <c r="A336">
        <v>9731</v>
      </c>
      <c r="B336" t="s">
        <v>867</v>
      </c>
      <c r="C336" t="s">
        <v>465</v>
      </c>
      <c r="D336" t="s">
        <v>498</v>
      </c>
      <c r="G336" t="s">
        <v>496</v>
      </c>
      <c r="H336" t="s">
        <v>499</v>
      </c>
    </row>
    <row r="337" spans="1:8">
      <c r="A337">
        <v>958</v>
      </c>
      <c r="B337" t="s">
        <v>232</v>
      </c>
      <c r="C337" t="s">
        <v>465</v>
      </c>
      <c r="D337" t="s">
        <v>495</v>
      </c>
      <c r="G337" t="s">
        <v>496</v>
      </c>
      <c r="H337" t="s">
        <v>496</v>
      </c>
    </row>
    <row r="338" spans="1:8">
      <c r="A338">
        <v>9588</v>
      </c>
      <c r="B338" t="s">
        <v>357</v>
      </c>
      <c r="C338" t="s">
        <v>465</v>
      </c>
      <c r="D338" t="s">
        <v>495</v>
      </c>
      <c r="G338" t="s">
        <v>496</v>
      </c>
      <c r="H338" t="s">
        <v>496</v>
      </c>
    </row>
    <row r="339" spans="1:8">
      <c r="A339">
        <v>8516</v>
      </c>
      <c r="B339" t="s">
        <v>868</v>
      </c>
      <c r="C339" t="s">
        <v>465</v>
      </c>
      <c r="D339" t="s">
        <v>466</v>
      </c>
      <c r="G339" t="s">
        <v>494</v>
      </c>
      <c r="H339" t="s">
        <v>254</v>
      </c>
    </row>
    <row r="340" spans="1:8">
      <c r="A340">
        <v>9521</v>
      </c>
      <c r="B340" t="s">
        <v>299</v>
      </c>
      <c r="C340" t="s">
        <v>465</v>
      </c>
      <c r="D340" t="s">
        <v>466</v>
      </c>
      <c r="G340" t="s">
        <v>503</v>
      </c>
      <c r="H340" t="s">
        <v>39</v>
      </c>
    </row>
    <row r="341" spans="1:8">
      <c r="A341">
        <v>885</v>
      </c>
      <c r="B341" t="s">
        <v>869</v>
      </c>
      <c r="C341" t="s">
        <v>465</v>
      </c>
      <c r="D341" t="s">
        <v>495</v>
      </c>
      <c r="G341" t="s">
        <v>496</v>
      </c>
      <c r="H341" t="s">
        <v>496</v>
      </c>
    </row>
    <row r="342" spans="1:8">
      <c r="A342">
        <v>811</v>
      </c>
      <c r="B342" t="s">
        <v>870</v>
      </c>
      <c r="C342" t="s">
        <v>465</v>
      </c>
      <c r="D342" t="s">
        <v>466</v>
      </c>
      <c r="E342" t="s">
        <v>562</v>
      </c>
      <c r="F342" t="s">
        <v>563</v>
      </c>
      <c r="G342" t="s">
        <v>564</v>
      </c>
      <c r="H342" t="s">
        <v>179</v>
      </c>
    </row>
    <row r="343" spans="1:8">
      <c r="A343">
        <v>812</v>
      </c>
      <c r="B343" t="s">
        <v>871</v>
      </c>
      <c r="C343" t="s">
        <v>465</v>
      </c>
      <c r="D343" t="s">
        <v>466</v>
      </c>
      <c r="E343" t="s">
        <v>562</v>
      </c>
      <c r="F343" t="s">
        <v>563</v>
      </c>
      <c r="G343" t="s">
        <v>564</v>
      </c>
      <c r="H343" t="s">
        <v>179</v>
      </c>
    </row>
    <row r="344" spans="1:8">
      <c r="A344">
        <v>543</v>
      </c>
      <c r="B344" t="s">
        <v>872</v>
      </c>
      <c r="C344" t="s">
        <v>465</v>
      </c>
      <c r="D344" t="s">
        <v>466</v>
      </c>
      <c r="E344" t="s">
        <v>507</v>
      </c>
      <c r="F344" t="s">
        <v>520</v>
      </c>
      <c r="G344" t="s">
        <v>531</v>
      </c>
      <c r="H344" t="s">
        <v>479</v>
      </c>
    </row>
    <row r="345" spans="1:8">
      <c r="A345">
        <v>661</v>
      </c>
      <c r="B345" t="s">
        <v>873</v>
      </c>
      <c r="C345" t="s">
        <v>465</v>
      </c>
      <c r="D345" t="s">
        <v>495</v>
      </c>
      <c r="G345" t="s">
        <v>496</v>
      </c>
      <c r="H345" t="s">
        <v>496</v>
      </c>
    </row>
    <row r="346" spans="1:8">
      <c r="A346">
        <v>10</v>
      </c>
      <c r="B346" t="s">
        <v>874</v>
      </c>
      <c r="C346" t="s">
        <v>465</v>
      </c>
      <c r="D346" t="s">
        <v>495</v>
      </c>
      <c r="F346" t="s">
        <v>874</v>
      </c>
      <c r="G346" t="s">
        <v>496</v>
      </c>
      <c r="H346" t="s">
        <v>496</v>
      </c>
    </row>
    <row r="347" spans="1:8">
      <c r="A347">
        <v>601</v>
      </c>
      <c r="B347" t="s">
        <v>875</v>
      </c>
      <c r="C347" t="s">
        <v>465</v>
      </c>
      <c r="D347" t="s">
        <v>466</v>
      </c>
      <c r="E347" t="s">
        <v>538</v>
      </c>
      <c r="G347" t="s">
        <v>531</v>
      </c>
      <c r="H347" t="s">
        <v>64</v>
      </c>
    </row>
    <row r="348" spans="1:8">
      <c r="A348">
        <v>602</v>
      </c>
      <c r="B348" t="s">
        <v>876</v>
      </c>
      <c r="C348" t="s">
        <v>465</v>
      </c>
      <c r="D348" t="s">
        <v>495</v>
      </c>
      <c r="G348" t="s">
        <v>496</v>
      </c>
      <c r="H348" t="s">
        <v>496</v>
      </c>
    </row>
    <row r="349" spans="1:8">
      <c r="A349">
        <v>603</v>
      </c>
      <c r="B349" t="s">
        <v>877</v>
      </c>
      <c r="C349" t="s">
        <v>465</v>
      </c>
      <c r="D349" t="s">
        <v>466</v>
      </c>
      <c r="G349" t="s">
        <v>478</v>
      </c>
      <c r="H349" t="s">
        <v>39</v>
      </c>
    </row>
    <row r="350" spans="1:8">
      <c r="A350">
        <v>606</v>
      </c>
      <c r="B350" t="s">
        <v>878</v>
      </c>
      <c r="C350" t="s">
        <v>465</v>
      </c>
      <c r="D350" t="s">
        <v>466</v>
      </c>
      <c r="G350" t="s">
        <v>478</v>
      </c>
      <c r="H350" t="s">
        <v>39</v>
      </c>
    </row>
    <row r="351" spans="1:8">
      <c r="A351">
        <v>604</v>
      </c>
      <c r="B351" t="s">
        <v>879</v>
      </c>
      <c r="C351" t="s">
        <v>465</v>
      </c>
      <c r="D351" t="s">
        <v>466</v>
      </c>
      <c r="G351" t="s">
        <v>478</v>
      </c>
      <c r="H351" t="s">
        <v>39</v>
      </c>
    </row>
    <row r="352" spans="1:8">
      <c r="A352">
        <v>605</v>
      </c>
      <c r="B352" t="s">
        <v>880</v>
      </c>
      <c r="C352" t="s">
        <v>465</v>
      </c>
      <c r="D352" t="s">
        <v>466</v>
      </c>
      <c r="G352" t="s">
        <v>503</v>
      </c>
      <c r="H352" t="s">
        <v>39</v>
      </c>
    </row>
    <row r="353" spans="1:8">
      <c r="A353">
        <v>813</v>
      </c>
      <c r="B353" t="s">
        <v>186</v>
      </c>
      <c r="C353" t="s">
        <v>465</v>
      </c>
      <c r="D353" t="s">
        <v>466</v>
      </c>
      <c r="E353" t="s">
        <v>562</v>
      </c>
      <c r="F353" t="s">
        <v>563</v>
      </c>
      <c r="G353" t="s">
        <v>564</v>
      </c>
      <c r="H353" t="s">
        <v>179</v>
      </c>
    </row>
    <row r="354" spans="1:8">
      <c r="A354">
        <v>906</v>
      </c>
      <c r="B354" t="s">
        <v>881</v>
      </c>
      <c r="C354" t="s">
        <v>465</v>
      </c>
      <c r="D354" t="s">
        <v>466</v>
      </c>
      <c r="G354" t="s">
        <v>882</v>
      </c>
      <c r="H354" t="s">
        <v>883</v>
      </c>
    </row>
    <row r="355" spans="1:8">
      <c r="A355">
        <v>897</v>
      </c>
      <c r="B355" t="s">
        <v>884</v>
      </c>
      <c r="C355" t="s">
        <v>465</v>
      </c>
      <c r="D355" t="s">
        <v>495</v>
      </c>
      <c r="G355" t="s">
        <v>496</v>
      </c>
      <c r="H355" t="s">
        <v>496</v>
      </c>
    </row>
    <row r="356" spans="1:8">
      <c r="A356">
        <v>100</v>
      </c>
      <c r="B356" t="s">
        <v>885</v>
      </c>
      <c r="C356" t="s">
        <v>858</v>
      </c>
      <c r="D356" t="s">
        <v>495</v>
      </c>
      <c r="G356" t="s">
        <v>496</v>
      </c>
      <c r="H356" t="s">
        <v>496</v>
      </c>
    </row>
    <row r="357" spans="1:8">
      <c r="A357">
        <v>6031</v>
      </c>
      <c r="B357" t="s">
        <v>886</v>
      </c>
      <c r="C357" t="s">
        <v>465</v>
      </c>
      <c r="D357" t="s">
        <v>466</v>
      </c>
      <c r="G357" t="s">
        <v>887</v>
      </c>
      <c r="H357" t="s">
        <v>413</v>
      </c>
    </row>
    <row r="358" spans="1:8">
      <c r="A358">
        <v>11</v>
      </c>
      <c r="B358" t="s">
        <v>888</v>
      </c>
      <c r="C358" t="s">
        <v>786</v>
      </c>
      <c r="D358" t="s">
        <v>495</v>
      </c>
      <c r="G358" t="s">
        <v>496</v>
      </c>
      <c r="H358" t="s">
        <v>496</v>
      </c>
    </row>
    <row r="359" spans="1:8">
      <c r="A359">
        <v>12</v>
      </c>
      <c r="B359" t="s">
        <v>889</v>
      </c>
      <c r="C359" t="s">
        <v>786</v>
      </c>
      <c r="D359" t="s">
        <v>495</v>
      </c>
      <c r="G359" t="s">
        <v>496</v>
      </c>
      <c r="H359" t="s">
        <v>496</v>
      </c>
    </row>
    <row r="360" spans="1:8">
      <c r="A360">
        <v>13</v>
      </c>
      <c r="B360" t="s">
        <v>890</v>
      </c>
      <c r="C360" t="s">
        <v>786</v>
      </c>
      <c r="D360" t="s">
        <v>495</v>
      </c>
      <c r="G360" t="s">
        <v>496</v>
      </c>
      <c r="H360" t="s">
        <v>496</v>
      </c>
    </row>
    <row r="361" spans="1:8">
      <c r="A361">
        <v>14</v>
      </c>
      <c r="B361" t="s">
        <v>891</v>
      </c>
      <c r="C361" t="s">
        <v>786</v>
      </c>
      <c r="D361" t="s">
        <v>495</v>
      </c>
      <c r="G361" t="s">
        <v>496</v>
      </c>
      <c r="H361" t="s">
        <v>496</v>
      </c>
    </row>
    <row r="362" spans="1:8">
      <c r="A362">
        <v>15</v>
      </c>
      <c r="B362" t="s">
        <v>892</v>
      </c>
      <c r="C362" t="s">
        <v>786</v>
      </c>
      <c r="D362" t="s">
        <v>495</v>
      </c>
      <c r="G362" t="s">
        <v>496</v>
      </c>
      <c r="H362" t="s">
        <v>496</v>
      </c>
    </row>
    <row r="363" spans="1:8">
      <c r="A363">
        <v>16</v>
      </c>
      <c r="B363" t="s">
        <v>893</v>
      </c>
      <c r="C363" t="s">
        <v>786</v>
      </c>
      <c r="D363" t="s">
        <v>495</v>
      </c>
      <c r="G363" t="s">
        <v>496</v>
      </c>
      <c r="H363" t="s">
        <v>496</v>
      </c>
    </row>
    <row r="364" spans="1:8">
      <c r="A364">
        <v>898</v>
      </c>
      <c r="B364" t="s">
        <v>894</v>
      </c>
      <c r="C364" t="s">
        <v>895</v>
      </c>
      <c r="D364" t="s">
        <v>495</v>
      </c>
      <c r="G364" t="s">
        <v>503</v>
      </c>
      <c r="H364" t="s">
        <v>39</v>
      </c>
    </row>
    <row r="365" spans="1:8">
      <c r="A365">
        <v>48</v>
      </c>
      <c r="B365" t="s">
        <v>896</v>
      </c>
      <c r="C365" t="s">
        <v>895</v>
      </c>
      <c r="D365" t="s">
        <v>466</v>
      </c>
      <c r="G365" t="s">
        <v>897</v>
      </c>
      <c r="H365" t="s">
        <v>422</v>
      </c>
    </row>
    <row r="366" spans="1:8">
      <c r="A366">
        <v>47</v>
      </c>
      <c r="B366" t="s">
        <v>898</v>
      </c>
      <c r="C366" t="s">
        <v>895</v>
      </c>
      <c r="D366" t="s">
        <v>466</v>
      </c>
      <c r="G366" t="s">
        <v>899</v>
      </c>
      <c r="H366" t="s">
        <v>900</v>
      </c>
    </row>
    <row r="367" spans="1:8">
      <c r="A367">
        <v>933</v>
      </c>
      <c r="B367" t="s">
        <v>221</v>
      </c>
      <c r="C367" t="s">
        <v>895</v>
      </c>
      <c r="D367" t="s">
        <v>466</v>
      </c>
      <c r="E367" t="s">
        <v>507</v>
      </c>
      <c r="G367" t="s">
        <v>901</v>
      </c>
      <c r="H367" t="s">
        <v>393</v>
      </c>
    </row>
    <row r="368" spans="1:8">
      <c r="A368">
        <v>934</v>
      </c>
      <c r="B368" t="s">
        <v>222</v>
      </c>
      <c r="C368" t="s">
        <v>895</v>
      </c>
      <c r="D368" t="s">
        <v>466</v>
      </c>
      <c r="E368" t="s">
        <v>507</v>
      </c>
      <c r="G368" t="s">
        <v>902</v>
      </c>
      <c r="H368" t="s">
        <v>396</v>
      </c>
    </row>
    <row r="369" spans="1:8">
      <c r="A369">
        <v>513</v>
      </c>
      <c r="B369" t="s">
        <v>903</v>
      </c>
      <c r="C369" t="s">
        <v>895</v>
      </c>
      <c r="D369" t="s">
        <v>466</v>
      </c>
      <c r="G369" t="s">
        <v>511</v>
      </c>
      <c r="H369" t="s">
        <v>152</v>
      </c>
    </row>
    <row r="370" spans="1:8">
      <c r="A370">
        <v>523</v>
      </c>
      <c r="B370" t="s">
        <v>904</v>
      </c>
      <c r="C370" t="s">
        <v>895</v>
      </c>
      <c r="D370" t="s">
        <v>466</v>
      </c>
      <c r="G370" t="s">
        <v>545</v>
      </c>
      <c r="H370" t="s">
        <v>418</v>
      </c>
    </row>
    <row r="371" spans="1:8">
      <c r="A371">
        <v>524</v>
      </c>
      <c r="B371" t="s">
        <v>905</v>
      </c>
      <c r="C371" t="s">
        <v>895</v>
      </c>
      <c r="D371" t="s">
        <v>466</v>
      </c>
      <c r="G371" t="s">
        <v>545</v>
      </c>
      <c r="H371" t="s">
        <v>418</v>
      </c>
    </row>
    <row r="372" spans="1:8">
      <c r="A372">
        <v>17</v>
      </c>
      <c r="B372" t="s">
        <v>906</v>
      </c>
      <c r="C372" t="s">
        <v>786</v>
      </c>
      <c r="D372" t="s">
        <v>495</v>
      </c>
      <c r="G372" t="s">
        <v>496</v>
      </c>
      <c r="H372" t="s">
        <v>496</v>
      </c>
    </row>
    <row r="373" spans="1:8">
      <c r="A373">
        <v>391</v>
      </c>
      <c r="B373" t="s">
        <v>145</v>
      </c>
      <c r="C373" t="s">
        <v>465</v>
      </c>
      <c r="D373" t="s">
        <v>466</v>
      </c>
      <c r="G373" t="s">
        <v>478</v>
      </c>
      <c r="H373" t="s">
        <v>479</v>
      </c>
    </row>
    <row r="374" spans="1:8">
      <c r="A374">
        <v>392</v>
      </c>
      <c r="B374" t="s">
        <v>907</v>
      </c>
      <c r="C374" t="s">
        <v>465</v>
      </c>
      <c r="D374" t="s">
        <v>466</v>
      </c>
      <c r="G374" t="s">
        <v>478</v>
      </c>
      <c r="H374" t="s">
        <v>479</v>
      </c>
    </row>
    <row r="375" spans="1:8">
      <c r="A375">
        <v>77</v>
      </c>
      <c r="B375" t="s">
        <v>908</v>
      </c>
      <c r="C375" t="s">
        <v>465</v>
      </c>
      <c r="D375" t="s">
        <v>466</v>
      </c>
      <c r="E375" t="s">
        <v>507</v>
      </c>
      <c r="G375" t="s">
        <v>478</v>
      </c>
      <c r="H375" t="s">
        <v>479</v>
      </c>
    </row>
    <row r="376" spans="1:8">
      <c r="A376">
        <v>393</v>
      </c>
      <c r="B376" t="s">
        <v>909</v>
      </c>
      <c r="C376" t="s">
        <v>465</v>
      </c>
      <c r="D376" t="s">
        <v>466</v>
      </c>
      <c r="G376" t="s">
        <v>478</v>
      </c>
      <c r="H376" t="s">
        <v>479</v>
      </c>
    </row>
    <row r="377" spans="1:8">
      <c r="A377">
        <v>394</v>
      </c>
      <c r="B377" t="s">
        <v>910</v>
      </c>
      <c r="C377" t="s">
        <v>465</v>
      </c>
      <c r="D377" t="s">
        <v>466</v>
      </c>
      <c r="G377" t="s">
        <v>478</v>
      </c>
      <c r="H377" t="s">
        <v>479</v>
      </c>
    </row>
    <row r="378" spans="1:8">
      <c r="A378">
        <v>395</v>
      </c>
      <c r="B378" t="s">
        <v>911</v>
      </c>
      <c r="C378" t="s">
        <v>465</v>
      </c>
      <c r="D378" t="s">
        <v>466</v>
      </c>
      <c r="G378" t="s">
        <v>478</v>
      </c>
      <c r="H378" t="s">
        <v>479</v>
      </c>
    </row>
    <row r="379" spans="1:8">
      <c r="A379">
        <v>908</v>
      </c>
      <c r="B379" t="s">
        <v>912</v>
      </c>
      <c r="C379" t="s">
        <v>465</v>
      </c>
      <c r="D379" t="s">
        <v>466</v>
      </c>
      <c r="G379" t="s">
        <v>526</v>
      </c>
      <c r="H379" t="s">
        <v>207</v>
      </c>
    </row>
    <row r="380" spans="1:8">
      <c r="A380">
        <v>907</v>
      </c>
      <c r="B380" t="s">
        <v>913</v>
      </c>
      <c r="C380" t="s">
        <v>465</v>
      </c>
      <c r="D380" t="s">
        <v>466</v>
      </c>
      <c r="G380" t="s">
        <v>526</v>
      </c>
      <c r="H380" t="s">
        <v>207</v>
      </c>
    </row>
    <row r="381" spans="1:8">
      <c r="A381">
        <v>451</v>
      </c>
      <c r="B381" t="s">
        <v>914</v>
      </c>
      <c r="C381" t="s">
        <v>465</v>
      </c>
      <c r="D381" t="s">
        <v>466</v>
      </c>
      <c r="G381" t="s">
        <v>915</v>
      </c>
      <c r="H381" t="s">
        <v>434</v>
      </c>
    </row>
    <row r="382" spans="1:8">
      <c r="A382">
        <v>923</v>
      </c>
      <c r="B382" t="s">
        <v>217</v>
      </c>
      <c r="C382" t="s">
        <v>465</v>
      </c>
      <c r="D382" t="s">
        <v>466</v>
      </c>
      <c r="G382" t="s">
        <v>915</v>
      </c>
      <c r="H382" t="s">
        <v>434</v>
      </c>
    </row>
    <row r="383" spans="1:8">
      <c r="A383">
        <v>362</v>
      </c>
      <c r="B383" t="s">
        <v>137</v>
      </c>
      <c r="C383" t="s">
        <v>465</v>
      </c>
      <c r="D383" t="s">
        <v>466</v>
      </c>
      <c r="G383" t="s">
        <v>470</v>
      </c>
      <c r="H383" t="s">
        <v>471</v>
      </c>
    </row>
    <row r="384" spans="1:8">
      <c r="A384">
        <v>748</v>
      </c>
      <c r="B384" t="s">
        <v>175</v>
      </c>
      <c r="C384" t="s">
        <v>465</v>
      </c>
      <c r="D384" t="s">
        <v>466</v>
      </c>
      <c r="G384" t="s">
        <v>551</v>
      </c>
      <c r="H384" t="s">
        <v>409</v>
      </c>
    </row>
    <row r="385" spans="1:8">
      <c r="A385">
        <v>858</v>
      </c>
      <c r="B385" t="s">
        <v>916</v>
      </c>
      <c r="C385" t="s">
        <v>465</v>
      </c>
      <c r="D385" t="s">
        <v>495</v>
      </c>
      <c r="G385" t="s">
        <v>496</v>
      </c>
      <c r="H385" t="s">
        <v>496</v>
      </c>
    </row>
    <row r="386" spans="1:8">
      <c r="A386">
        <v>8581</v>
      </c>
      <c r="B386" t="s">
        <v>917</v>
      </c>
      <c r="C386" t="s">
        <v>465</v>
      </c>
      <c r="D386" t="s">
        <v>495</v>
      </c>
      <c r="G386" t="s">
        <v>496</v>
      </c>
      <c r="H386" t="s">
        <v>496</v>
      </c>
    </row>
    <row r="387" spans="1:8">
      <c r="A387">
        <v>396</v>
      </c>
      <c r="B387" t="s">
        <v>918</v>
      </c>
      <c r="C387" t="s">
        <v>465</v>
      </c>
      <c r="D387" t="s">
        <v>466</v>
      </c>
      <c r="G387" t="s">
        <v>478</v>
      </c>
      <c r="H387" t="s">
        <v>479</v>
      </c>
    </row>
    <row r="388" spans="1:8">
      <c r="A388">
        <v>817</v>
      </c>
      <c r="B388" t="s">
        <v>919</v>
      </c>
      <c r="C388" t="s">
        <v>465</v>
      </c>
      <c r="D388" t="s">
        <v>466</v>
      </c>
      <c r="G388" t="s">
        <v>564</v>
      </c>
      <c r="H388" t="s">
        <v>179</v>
      </c>
    </row>
    <row r="389" spans="1:8">
      <c r="A389">
        <v>818</v>
      </c>
      <c r="B389" t="s">
        <v>920</v>
      </c>
      <c r="C389" t="s">
        <v>465</v>
      </c>
      <c r="D389" t="s">
        <v>466</v>
      </c>
      <c r="G389" t="s">
        <v>564</v>
      </c>
      <c r="H389" t="s">
        <v>179</v>
      </c>
    </row>
    <row r="390" spans="1:8">
      <c r="A390">
        <v>819</v>
      </c>
      <c r="B390" t="s">
        <v>921</v>
      </c>
      <c r="C390" t="s">
        <v>465</v>
      </c>
      <c r="D390" t="s">
        <v>466</v>
      </c>
      <c r="G390" t="s">
        <v>564</v>
      </c>
      <c r="H390" t="s">
        <v>179</v>
      </c>
    </row>
    <row r="391" spans="1:8">
      <c r="A391">
        <v>59</v>
      </c>
      <c r="B391" t="s">
        <v>61</v>
      </c>
      <c r="C391" t="s">
        <v>465</v>
      </c>
      <c r="D391" t="s">
        <v>466</v>
      </c>
      <c r="E391" t="s">
        <v>507</v>
      </c>
      <c r="H391" t="s">
        <v>423</v>
      </c>
    </row>
    <row r="392" spans="1:8">
      <c r="A392" t="s">
        <v>922</v>
      </c>
      <c r="B392" t="s">
        <v>239</v>
      </c>
      <c r="C392" t="s">
        <v>465</v>
      </c>
      <c r="D392" t="s">
        <v>466</v>
      </c>
      <c r="G392" t="s">
        <v>503</v>
      </c>
      <c r="H392" t="s">
        <v>39</v>
      </c>
    </row>
    <row r="393" spans="1:8">
      <c r="A393">
        <v>19</v>
      </c>
      <c r="B393" t="s">
        <v>923</v>
      </c>
      <c r="C393" t="s">
        <v>858</v>
      </c>
      <c r="D393" t="s">
        <v>495</v>
      </c>
      <c r="G393" t="s">
        <v>496</v>
      </c>
      <c r="H393" t="s">
        <v>496</v>
      </c>
    </row>
    <row r="394" spans="1:8">
      <c r="A394">
        <v>397</v>
      </c>
      <c r="B394" t="s">
        <v>149</v>
      </c>
      <c r="C394" t="s">
        <v>465</v>
      </c>
      <c r="D394" t="s">
        <v>466</v>
      </c>
      <c r="G394" t="s">
        <v>478</v>
      </c>
      <c r="H394" t="s">
        <v>479</v>
      </c>
    </row>
    <row r="395" spans="1:8">
      <c r="A395">
        <v>614</v>
      </c>
      <c r="B395" t="s">
        <v>163</v>
      </c>
      <c r="C395" t="s">
        <v>465</v>
      </c>
      <c r="D395" t="s">
        <v>498</v>
      </c>
      <c r="G395" t="s">
        <v>531</v>
      </c>
      <c r="H395" t="s">
        <v>499</v>
      </c>
    </row>
    <row r="396" spans="1:8">
      <c r="A396">
        <v>634</v>
      </c>
      <c r="B396" t="s">
        <v>924</v>
      </c>
      <c r="C396" t="s">
        <v>465</v>
      </c>
      <c r="D396" t="s">
        <v>466</v>
      </c>
      <c r="H396" t="s">
        <v>479</v>
      </c>
    </row>
    <row r="397" spans="1:8">
      <c r="A397">
        <v>635</v>
      </c>
      <c r="B397" t="s">
        <v>925</v>
      </c>
      <c r="C397" t="s">
        <v>465</v>
      </c>
      <c r="D397" t="s">
        <v>466</v>
      </c>
      <c r="H397" t="s">
        <v>479</v>
      </c>
    </row>
    <row r="398" spans="1:8">
      <c r="A398">
        <v>899</v>
      </c>
      <c r="B398" t="s">
        <v>926</v>
      </c>
      <c r="C398" t="s">
        <v>465</v>
      </c>
      <c r="D398" t="s">
        <v>466</v>
      </c>
      <c r="H398" t="s">
        <v>551</v>
      </c>
    </row>
    <row r="399" spans="1:8">
      <c r="A399">
        <v>749</v>
      </c>
      <c r="B399" t="s">
        <v>927</v>
      </c>
      <c r="C399" t="s">
        <v>928</v>
      </c>
      <c r="D399" t="s">
        <v>466</v>
      </c>
    </row>
    <row r="400" spans="1:8">
      <c r="A400">
        <v>9911</v>
      </c>
      <c r="B400" t="s">
        <v>929</v>
      </c>
    </row>
    <row r="401" spans="1:2">
      <c r="A401" t="s">
        <v>930</v>
      </c>
      <c r="B401" t="s">
        <v>931</v>
      </c>
    </row>
    <row r="402" spans="1:2">
      <c r="A402" t="s">
        <v>932</v>
      </c>
      <c r="B402" t="s">
        <v>933</v>
      </c>
    </row>
    <row r="403" spans="1:2">
      <c r="A403" t="s">
        <v>934</v>
      </c>
      <c r="B403" t="s">
        <v>935</v>
      </c>
    </row>
    <row r="404" spans="1:2">
      <c r="A404" t="s">
        <v>936</v>
      </c>
      <c r="B404" t="s">
        <v>937</v>
      </c>
    </row>
    <row r="405" spans="1:2">
      <c r="A405" t="s">
        <v>938</v>
      </c>
      <c r="B405" t="s">
        <v>939</v>
      </c>
    </row>
    <row r="406" spans="1:2">
      <c r="A406" t="s">
        <v>940</v>
      </c>
      <c r="B406" t="s">
        <v>941</v>
      </c>
    </row>
  </sheetData>
  <autoFilter ref="A1:H406" xr:uid="{7FD91428-55C6-4FAA-A38A-517658B8589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DRISKET Guillaume</dc:creator>
  <cp:lastModifiedBy>DRISKET Guillaume</cp:lastModifiedBy>
  <dcterms:created xsi:type="dcterms:W3CDTF">2023-10-02T08:51:14Z</dcterms:created>
  <dcterms:modified xsi:type="dcterms:W3CDTF">2025-07-17T09:11:42Z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2023-10-02T08:51:17Z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9e0d5722-4dd0-410e-ba69-2419b4a6d7d5</vt:lpwstr>
  </property>
  <property fmtid="{D5CDD505-2E9C-101B-9397-08002B2CF9AE}" pid="8" name="MSIP_Label_97a477d1-147d-4e34-b5e3-7b26d2f44870_ContentBits">
    <vt:lpwstr>0</vt:lpwstr>
  </property>
</Properties>
</file>