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24226"/>
  <mc:AlternateContent xmlns:mc="http://schemas.openxmlformats.org/markup-compatibility/2006">
    <mc:Choice Requires="x15">
      <x15ac:absPath xmlns:x15ac="http://schemas.microsoft.com/office/spreadsheetml/2010/11/ac" url="X:\PUB-O3010400\!Data\FEAMP 2014-2020\SIGEC_enregist_Unité_prod-transfo\"/>
    </mc:Choice>
  </mc:AlternateContent>
  <xr:revisionPtr revIDLastSave="0" documentId="13_ncr:1_{E41127FF-BB72-47E3-8A2B-6ECF4A74E7D8}" xr6:coauthVersionLast="45" xr6:coauthVersionMax="45" xr10:uidLastSave="{00000000-0000-0000-0000-000000000000}"/>
  <workbookProtection workbookAlgorithmName="SHA-512" workbookHashValue="/yZ21FKH/CrO6bym8Q7qCkmF5YUykBSX7oOuJwGec53eNCHReKrKVqiqDZHabAGArxJ9cW3YHfeoEUOg59X6uQ==" workbookSaltValue="Zu/qliRo9bCl2c5Mx+FfUg==" workbookSpinCount="100000" lockStructure="1"/>
  <bookViews>
    <workbookView xWindow="-108" yWindow="-108" windowWidth="23256" windowHeight="12576" activeTab="2" xr2:uid="{00000000-000D-0000-FFFF-FFFF00000000}"/>
  </bookViews>
  <sheets>
    <sheet name="1-Entr&amp;UEta" sheetId="1" r:id="rId1"/>
    <sheet name="2-bassins&amp;etangs" sheetId="2" r:id="rId2"/>
    <sheet name="3-Stat" sheetId="5" r:id="rId3"/>
    <sheet name="info carte" sheetId="3" r:id="rId4"/>
    <sheet name="dataDB" sheetId="4" state="hidden" r:id="rId5"/>
  </sheets>
  <definedNames>
    <definedName name="Z_53F017AD_7CD4_46DC_B3DE_18633B12612C_.wvu.PrintArea" localSheetId="0" hidden="1">'1-Entr&amp;UEta'!$A$1:$H$69</definedName>
    <definedName name="Z_53F017AD_7CD4_46DC_B3DE_18633B12612C_.wvu.PrintArea" localSheetId="1" hidden="1">'2-bassins&amp;etangs'!$D$7:$Z$58</definedName>
    <definedName name="Z_9642F071_D16E_4B7D_8BA3_3B790821597C_.wvu.PrintArea" localSheetId="0" hidden="1">'1-Entr&amp;UEta'!$A$1:$H$69</definedName>
    <definedName name="Z_9642F071_D16E_4B7D_8BA3_3B790821597C_.wvu.PrintArea" localSheetId="1" hidden="1">'2-bassins&amp;etangs'!$D$7:$Z$58</definedName>
    <definedName name="_xlnm.Print_Area" localSheetId="0">'1-Entr&amp;UEta'!$A$1:$H$69</definedName>
    <definedName name="_xlnm.Print_Area" localSheetId="1">'2-bassins&amp;etangs'!$D$7:$Z$58</definedName>
    <definedName name="_xlnm.Print_Area" localSheetId="2">'3-Stat'!$A$1:$J$106</definedName>
  </definedNames>
  <calcPr calcId="191029"/>
  <customWorkbookViews>
    <customWorkbookView name="FONTAINE François - Affichage personnalisé" guid="{9642F071-D16E-4B7D-8BA3-3B790821597C}" mergeInterval="0" personalView="1" maximized="1" xWindow="-8" yWindow="-8" windowWidth="1696" windowHeight="1026" activeSheetId="1"/>
    <customWorkbookView name="137146 - Affichage personnalisé" guid="{53F017AD-7CD4-46DC-B3DE-18633B12612C}" mergeInterval="0" personalView="1" maximized="1" xWindow="1" yWindow="1" windowWidth="1676" windowHeight="820"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 i="5" l="1"/>
  <c r="AT47" i="4"/>
  <c r="AS47" i="4"/>
  <c r="AR47" i="4"/>
  <c r="AQ47" i="4"/>
  <c r="AP47" i="4"/>
  <c r="AO47" i="4"/>
  <c r="AN47" i="4"/>
  <c r="AM47" i="4"/>
  <c r="AL47" i="4"/>
  <c r="AK47" i="4"/>
  <c r="AJ47" i="4"/>
  <c r="AI47" i="4"/>
  <c r="AH47" i="4"/>
  <c r="AG47" i="4"/>
  <c r="AF47" i="4"/>
  <c r="AE47" i="4"/>
  <c r="AD47" i="4"/>
  <c r="AC47" i="4"/>
  <c r="AB47" i="4"/>
  <c r="AA47" i="4"/>
  <c r="Z47" i="4"/>
  <c r="Y47" i="4"/>
  <c r="X47" i="4"/>
  <c r="W47" i="4"/>
  <c r="V47" i="4"/>
  <c r="U47" i="4"/>
  <c r="T47" i="4"/>
  <c r="S47" i="4"/>
  <c r="N47" i="4"/>
  <c r="M47" i="4"/>
  <c r="L47" i="4"/>
  <c r="K47" i="4"/>
  <c r="J47" i="4"/>
  <c r="I47" i="4"/>
  <c r="H47" i="4"/>
  <c r="G47" i="4"/>
  <c r="F47" i="4"/>
  <c r="E47" i="4"/>
  <c r="D47" i="4"/>
  <c r="C47" i="4"/>
  <c r="B47" i="4"/>
  <c r="A47" i="4"/>
  <c r="Q4" i="4"/>
  <c r="R4" i="4"/>
  <c r="S4" i="4"/>
  <c r="T4" i="4"/>
  <c r="U4" i="4"/>
  <c r="V4" i="4"/>
  <c r="W4" i="4"/>
  <c r="X4" i="4"/>
  <c r="Y4" i="4"/>
  <c r="Z4" i="4"/>
  <c r="AA4" i="4"/>
  <c r="Q5" i="4"/>
  <c r="R5" i="4"/>
  <c r="S5" i="4"/>
  <c r="T5" i="4"/>
  <c r="U5" i="4"/>
  <c r="V5" i="4"/>
  <c r="W5" i="4"/>
  <c r="X5" i="4"/>
  <c r="Y5" i="4"/>
  <c r="Z5" i="4"/>
  <c r="AA5" i="4"/>
  <c r="Q6" i="4"/>
  <c r="R6" i="4"/>
  <c r="S6" i="4"/>
  <c r="T6" i="4"/>
  <c r="U6" i="4"/>
  <c r="V6" i="4"/>
  <c r="W6" i="4"/>
  <c r="X6" i="4"/>
  <c r="Y6" i="4"/>
  <c r="Z6" i="4"/>
  <c r="AA6" i="4"/>
  <c r="Q7" i="4"/>
  <c r="R7" i="4"/>
  <c r="S7" i="4"/>
  <c r="T7" i="4"/>
  <c r="U7" i="4"/>
  <c r="V7" i="4"/>
  <c r="W7" i="4"/>
  <c r="X7" i="4"/>
  <c r="Y7" i="4"/>
  <c r="Z7" i="4"/>
  <c r="AA7" i="4"/>
  <c r="Q8" i="4"/>
  <c r="R8" i="4"/>
  <c r="S8" i="4"/>
  <c r="T8" i="4"/>
  <c r="U8" i="4"/>
  <c r="V8" i="4"/>
  <c r="W8" i="4"/>
  <c r="X8" i="4"/>
  <c r="Y8" i="4"/>
  <c r="Z8" i="4"/>
  <c r="AA8" i="4"/>
  <c r="Q9" i="4"/>
  <c r="R9" i="4"/>
  <c r="S9" i="4"/>
  <c r="T9" i="4"/>
  <c r="U9" i="4"/>
  <c r="V9" i="4"/>
  <c r="W9" i="4"/>
  <c r="X9" i="4"/>
  <c r="Y9" i="4"/>
  <c r="Z9" i="4"/>
  <c r="AA9" i="4"/>
  <c r="Q10" i="4"/>
  <c r="R10" i="4"/>
  <c r="S10" i="4"/>
  <c r="T10" i="4"/>
  <c r="U10" i="4"/>
  <c r="V10" i="4"/>
  <c r="W10" i="4"/>
  <c r="X10" i="4"/>
  <c r="Y10" i="4"/>
  <c r="Z10" i="4"/>
  <c r="AA10" i="4"/>
  <c r="Q11" i="4"/>
  <c r="R11" i="4"/>
  <c r="S11" i="4"/>
  <c r="T11" i="4"/>
  <c r="U11" i="4"/>
  <c r="V11" i="4"/>
  <c r="W11" i="4"/>
  <c r="X11" i="4"/>
  <c r="Y11" i="4"/>
  <c r="Z11" i="4"/>
  <c r="AA11" i="4"/>
  <c r="Q12" i="4"/>
  <c r="R12" i="4"/>
  <c r="S12" i="4"/>
  <c r="T12" i="4"/>
  <c r="U12" i="4"/>
  <c r="V12" i="4"/>
  <c r="W12" i="4"/>
  <c r="X12" i="4"/>
  <c r="Y12" i="4"/>
  <c r="Z12" i="4"/>
  <c r="AA12" i="4"/>
  <c r="Q13" i="4"/>
  <c r="R13" i="4"/>
  <c r="S13" i="4"/>
  <c r="T13" i="4"/>
  <c r="U13" i="4"/>
  <c r="V13" i="4"/>
  <c r="W13" i="4"/>
  <c r="X13" i="4"/>
  <c r="Y13" i="4"/>
  <c r="Z13" i="4"/>
  <c r="AA13" i="4"/>
  <c r="Q14" i="4"/>
  <c r="R14" i="4"/>
  <c r="S14" i="4"/>
  <c r="T14" i="4"/>
  <c r="U14" i="4"/>
  <c r="V14" i="4"/>
  <c r="W14" i="4"/>
  <c r="X14" i="4"/>
  <c r="Y14" i="4"/>
  <c r="Z14" i="4"/>
  <c r="AA14" i="4"/>
  <c r="Q15" i="4"/>
  <c r="R15" i="4"/>
  <c r="S15" i="4"/>
  <c r="T15" i="4"/>
  <c r="U15" i="4"/>
  <c r="V15" i="4"/>
  <c r="W15" i="4"/>
  <c r="X15" i="4"/>
  <c r="Y15" i="4"/>
  <c r="Z15" i="4"/>
  <c r="AA15" i="4"/>
  <c r="Q16" i="4"/>
  <c r="R16" i="4"/>
  <c r="S16" i="4"/>
  <c r="T16" i="4"/>
  <c r="U16" i="4"/>
  <c r="V16" i="4"/>
  <c r="W16" i="4"/>
  <c r="X16" i="4"/>
  <c r="Y16" i="4"/>
  <c r="Z16" i="4"/>
  <c r="AA16" i="4"/>
  <c r="Q17" i="4"/>
  <c r="R17" i="4"/>
  <c r="S17" i="4"/>
  <c r="T17" i="4"/>
  <c r="U17" i="4"/>
  <c r="V17" i="4"/>
  <c r="W17" i="4"/>
  <c r="X17" i="4"/>
  <c r="Y17" i="4"/>
  <c r="Z17" i="4"/>
  <c r="AA17" i="4"/>
  <c r="Q18" i="4"/>
  <c r="R18" i="4"/>
  <c r="S18" i="4"/>
  <c r="T18" i="4"/>
  <c r="U18" i="4"/>
  <c r="V18" i="4"/>
  <c r="W18" i="4"/>
  <c r="X18" i="4"/>
  <c r="Y18" i="4"/>
  <c r="Z18" i="4"/>
  <c r="AA18" i="4"/>
  <c r="Q19" i="4"/>
  <c r="R19" i="4"/>
  <c r="S19" i="4"/>
  <c r="T19" i="4"/>
  <c r="U19" i="4"/>
  <c r="V19" i="4"/>
  <c r="W19" i="4"/>
  <c r="X19" i="4"/>
  <c r="Y19" i="4"/>
  <c r="Z19" i="4"/>
  <c r="AA19" i="4"/>
  <c r="Q20" i="4"/>
  <c r="R20" i="4"/>
  <c r="S20" i="4"/>
  <c r="T20" i="4"/>
  <c r="U20" i="4"/>
  <c r="V20" i="4"/>
  <c r="W20" i="4"/>
  <c r="X20" i="4"/>
  <c r="Y20" i="4"/>
  <c r="Z20" i="4"/>
  <c r="AA20" i="4"/>
  <c r="Q21" i="4"/>
  <c r="R21" i="4"/>
  <c r="S21" i="4"/>
  <c r="T21" i="4"/>
  <c r="U21" i="4"/>
  <c r="V21" i="4"/>
  <c r="W21" i="4"/>
  <c r="X21" i="4"/>
  <c r="Y21" i="4"/>
  <c r="Z21" i="4"/>
  <c r="AA21" i="4"/>
  <c r="Q22" i="4"/>
  <c r="R22" i="4"/>
  <c r="S22" i="4"/>
  <c r="T22" i="4"/>
  <c r="U22" i="4"/>
  <c r="V22" i="4"/>
  <c r="W22" i="4"/>
  <c r="X22" i="4"/>
  <c r="Y22" i="4"/>
  <c r="Z22" i="4"/>
  <c r="AA22" i="4"/>
  <c r="Q23" i="4"/>
  <c r="R23" i="4"/>
  <c r="S23" i="4"/>
  <c r="T23" i="4"/>
  <c r="U23" i="4"/>
  <c r="V23" i="4"/>
  <c r="W23" i="4"/>
  <c r="X23" i="4"/>
  <c r="Y23" i="4"/>
  <c r="Z23" i="4"/>
  <c r="AA23" i="4"/>
  <c r="Q24" i="4"/>
  <c r="R24" i="4"/>
  <c r="S24" i="4"/>
  <c r="T24" i="4"/>
  <c r="U24" i="4"/>
  <c r="V24" i="4"/>
  <c r="W24" i="4"/>
  <c r="X24" i="4"/>
  <c r="Y24" i="4"/>
  <c r="Z24" i="4"/>
  <c r="AA24" i="4"/>
  <c r="Q25" i="4"/>
  <c r="R25" i="4"/>
  <c r="S25" i="4"/>
  <c r="T25" i="4"/>
  <c r="U25" i="4"/>
  <c r="V25" i="4"/>
  <c r="W25" i="4"/>
  <c r="X25" i="4"/>
  <c r="Y25" i="4"/>
  <c r="Z25" i="4"/>
  <c r="AA25" i="4"/>
  <c r="Q26" i="4"/>
  <c r="R26" i="4"/>
  <c r="S26" i="4"/>
  <c r="T26" i="4"/>
  <c r="U26" i="4"/>
  <c r="V26" i="4"/>
  <c r="W26" i="4"/>
  <c r="X26" i="4"/>
  <c r="Y26" i="4"/>
  <c r="Z26" i="4"/>
  <c r="AA26" i="4"/>
  <c r="Q27" i="4"/>
  <c r="R27" i="4"/>
  <c r="S27" i="4"/>
  <c r="T27" i="4"/>
  <c r="U27" i="4"/>
  <c r="V27" i="4"/>
  <c r="W27" i="4"/>
  <c r="X27" i="4"/>
  <c r="Y27" i="4"/>
  <c r="Z27" i="4"/>
  <c r="AA27" i="4"/>
  <c r="Q28" i="4"/>
  <c r="R28" i="4"/>
  <c r="S28" i="4"/>
  <c r="T28" i="4"/>
  <c r="U28" i="4"/>
  <c r="V28" i="4"/>
  <c r="W28" i="4"/>
  <c r="X28" i="4"/>
  <c r="Y28" i="4"/>
  <c r="Z28" i="4"/>
  <c r="AA28" i="4"/>
  <c r="Q29" i="4"/>
  <c r="R29" i="4"/>
  <c r="S29" i="4"/>
  <c r="T29" i="4"/>
  <c r="U29" i="4"/>
  <c r="V29" i="4"/>
  <c r="W29" i="4"/>
  <c r="X29" i="4"/>
  <c r="Y29" i="4"/>
  <c r="Z29" i="4"/>
  <c r="AA29" i="4"/>
  <c r="Q30" i="4"/>
  <c r="R30" i="4"/>
  <c r="S30" i="4"/>
  <c r="T30" i="4"/>
  <c r="U30" i="4"/>
  <c r="V30" i="4"/>
  <c r="W30" i="4"/>
  <c r="X30" i="4"/>
  <c r="Y30" i="4"/>
  <c r="Z30" i="4"/>
  <c r="AA30" i="4"/>
  <c r="Q31" i="4"/>
  <c r="R31" i="4"/>
  <c r="S31" i="4"/>
  <c r="T31" i="4"/>
  <c r="U31" i="4"/>
  <c r="V31" i="4"/>
  <c r="W31" i="4"/>
  <c r="X31" i="4"/>
  <c r="Y31" i="4"/>
  <c r="Z31" i="4"/>
  <c r="AA31" i="4"/>
  <c r="Q32" i="4"/>
  <c r="R32" i="4"/>
  <c r="S32" i="4"/>
  <c r="T32" i="4"/>
  <c r="U32" i="4"/>
  <c r="V32" i="4"/>
  <c r="W32" i="4"/>
  <c r="X32" i="4"/>
  <c r="Y32" i="4"/>
  <c r="Z32" i="4"/>
  <c r="AA32" i="4"/>
  <c r="Q33" i="4"/>
  <c r="R33" i="4"/>
  <c r="S33" i="4"/>
  <c r="T33" i="4"/>
  <c r="U33" i="4"/>
  <c r="V33" i="4"/>
  <c r="W33" i="4"/>
  <c r="X33" i="4"/>
  <c r="Y33" i="4"/>
  <c r="Z33" i="4"/>
  <c r="AA33" i="4"/>
  <c r="Q34" i="4"/>
  <c r="R34" i="4"/>
  <c r="S34" i="4"/>
  <c r="T34" i="4"/>
  <c r="U34" i="4"/>
  <c r="V34" i="4"/>
  <c r="W34" i="4"/>
  <c r="X34" i="4"/>
  <c r="Y34" i="4"/>
  <c r="Z34" i="4"/>
  <c r="AA34" i="4"/>
  <c r="Q35" i="4"/>
  <c r="R35" i="4"/>
  <c r="S35" i="4"/>
  <c r="T35" i="4"/>
  <c r="U35" i="4"/>
  <c r="V35" i="4"/>
  <c r="W35" i="4"/>
  <c r="X35" i="4"/>
  <c r="Y35" i="4"/>
  <c r="Z35" i="4"/>
  <c r="AA35" i="4"/>
  <c r="Q36" i="4"/>
  <c r="R36" i="4"/>
  <c r="S36" i="4"/>
  <c r="T36" i="4"/>
  <c r="U36" i="4"/>
  <c r="V36" i="4"/>
  <c r="W36" i="4"/>
  <c r="X36" i="4"/>
  <c r="Y36" i="4"/>
  <c r="Z36" i="4"/>
  <c r="AA36" i="4"/>
  <c r="Q37" i="4"/>
  <c r="R37" i="4"/>
  <c r="S37" i="4"/>
  <c r="T37" i="4"/>
  <c r="U37" i="4"/>
  <c r="V37" i="4"/>
  <c r="W37" i="4"/>
  <c r="X37" i="4"/>
  <c r="Y37" i="4"/>
  <c r="Z37" i="4"/>
  <c r="AA37" i="4"/>
  <c r="Q38" i="4"/>
  <c r="R38" i="4"/>
  <c r="S38" i="4"/>
  <c r="T38" i="4"/>
  <c r="U38" i="4"/>
  <c r="V38" i="4"/>
  <c r="W38" i="4"/>
  <c r="X38" i="4"/>
  <c r="Y38" i="4"/>
  <c r="Z38" i="4"/>
  <c r="AA38" i="4"/>
  <c r="Q39" i="4"/>
  <c r="R39" i="4"/>
  <c r="S39" i="4"/>
  <c r="T39" i="4"/>
  <c r="U39" i="4"/>
  <c r="V39" i="4"/>
  <c r="W39" i="4"/>
  <c r="X39" i="4"/>
  <c r="Y39" i="4"/>
  <c r="Z39" i="4"/>
  <c r="AA39" i="4"/>
  <c r="Q40" i="4"/>
  <c r="R40" i="4"/>
  <c r="S40" i="4"/>
  <c r="T40" i="4"/>
  <c r="U40" i="4"/>
  <c r="V40" i="4"/>
  <c r="W40" i="4"/>
  <c r="X40" i="4"/>
  <c r="Y40" i="4"/>
  <c r="Z40" i="4"/>
  <c r="AA40" i="4"/>
  <c r="Q41" i="4"/>
  <c r="R41" i="4"/>
  <c r="S41" i="4"/>
  <c r="T41" i="4"/>
  <c r="U41" i="4"/>
  <c r="V41" i="4"/>
  <c r="W41" i="4"/>
  <c r="X41" i="4"/>
  <c r="Y41" i="4"/>
  <c r="Z41" i="4"/>
  <c r="AA41" i="4"/>
  <c r="Q42" i="4"/>
  <c r="R42" i="4"/>
  <c r="S42" i="4"/>
  <c r="T42" i="4"/>
  <c r="U42" i="4"/>
  <c r="V42" i="4"/>
  <c r="W42" i="4"/>
  <c r="X42" i="4"/>
  <c r="Y42" i="4"/>
  <c r="Z42" i="4"/>
  <c r="AA42" i="4"/>
  <c r="AA3" i="4"/>
  <c r="Z3" i="4"/>
  <c r="Y3" i="4"/>
  <c r="X3" i="4"/>
  <c r="W3" i="4"/>
  <c r="P51" i="2"/>
  <c r="V3" i="4"/>
  <c r="U3" i="4"/>
  <c r="T3" i="4"/>
  <c r="S3" i="4"/>
  <c r="R3" i="4"/>
  <c r="Q3" i="4"/>
  <c r="DX47" i="4" l="1"/>
  <c r="DW47" i="4"/>
  <c r="DV47" i="4"/>
  <c r="DU47" i="4"/>
  <c r="DT47" i="4"/>
  <c r="DS47" i="4"/>
  <c r="DR47" i="4"/>
  <c r="DQ47" i="4"/>
  <c r="DP47" i="4"/>
  <c r="DO47" i="4"/>
  <c r="DN47" i="4"/>
  <c r="DM47" i="4"/>
  <c r="DL47" i="4"/>
  <c r="DK47" i="4"/>
  <c r="DJ47" i="4"/>
  <c r="DI47" i="4"/>
  <c r="DH47" i="4"/>
  <c r="DG47" i="4"/>
  <c r="DF47" i="4"/>
  <c r="DE47" i="4"/>
  <c r="DD47" i="4"/>
  <c r="DC47" i="4"/>
  <c r="DB47" i="4"/>
  <c r="DA47" i="4"/>
  <c r="CZ47" i="4"/>
  <c r="CY47" i="4"/>
  <c r="CX47" i="4"/>
  <c r="CW47" i="4"/>
  <c r="CV47" i="4"/>
  <c r="CU47" i="4"/>
  <c r="CT47" i="4"/>
  <c r="CS47" i="4"/>
  <c r="CR47" i="4"/>
  <c r="CQ47" i="4"/>
  <c r="CP47" i="4"/>
  <c r="CO47" i="4"/>
  <c r="CN47" i="4"/>
  <c r="CM47" i="4"/>
  <c r="CL47" i="4"/>
  <c r="CK47" i="4"/>
  <c r="CJ47" i="4"/>
  <c r="CI47" i="4"/>
  <c r="CH47" i="4"/>
  <c r="CG47" i="4"/>
  <c r="CF47" i="4"/>
  <c r="CE47" i="4"/>
  <c r="CD47" i="4"/>
  <c r="CC47" i="4"/>
  <c r="CB47" i="4"/>
  <c r="CA47" i="4"/>
  <c r="BZ47" i="4"/>
  <c r="BY47" i="4"/>
  <c r="BX47" i="4"/>
  <c r="BW47" i="4"/>
  <c r="BV47" i="4"/>
  <c r="BU47" i="4"/>
  <c r="BT47" i="4"/>
  <c r="BS47" i="4"/>
  <c r="BR47" i="4"/>
  <c r="BQ47" i="4"/>
  <c r="BP47" i="4"/>
  <c r="BO47" i="4"/>
  <c r="BN47" i="4"/>
  <c r="BM47" i="4"/>
  <c r="BL47" i="4"/>
  <c r="BK47" i="4"/>
  <c r="BJ47" i="4"/>
  <c r="BI47" i="4"/>
  <c r="BH47" i="4"/>
  <c r="BG47" i="4"/>
  <c r="BF47" i="4"/>
  <c r="BE47" i="4"/>
  <c r="BD47" i="4"/>
  <c r="BC47" i="4"/>
  <c r="BB47" i="4"/>
  <c r="BA47" i="4"/>
  <c r="N42" i="4" l="1"/>
  <c r="M42" i="4"/>
  <c r="L42" i="4"/>
  <c r="K42" i="4"/>
  <c r="N41" i="4"/>
  <c r="M41" i="4"/>
  <c r="L41" i="4"/>
  <c r="K41" i="4"/>
  <c r="N40" i="4"/>
  <c r="M40" i="4"/>
  <c r="L40" i="4"/>
  <c r="K40" i="4"/>
  <c r="N39" i="4"/>
  <c r="M39" i="4"/>
  <c r="L39" i="4"/>
  <c r="K39" i="4"/>
  <c r="N38" i="4"/>
  <c r="M38" i="4"/>
  <c r="L38" i="4"/>
  <c r="K38" i="4"/>
  <c r="N37" i="4"/>
  <c r="M37" i="4"/>
  <c r="L37" i="4"/>
  <c r="K37" i="4"/>
  <c r="N36" i="4"/>
  <c r="M36" i="4"/>
  <c r="L36" i="4"/>
  <c r="K36" i="4"/>
  <c r="N35" i="4"/>
  <c r="M35" i="4"/>
  <c r="L35" i="4"/>
  <c r="K35" i="4"/>
  <c r="N34" i="4"/>
  <c r="M34" i="4"/>
  <c r="L34" i="4"/>
  <c r="K34" i="4"/>
  <c r="N33" i="4"/>
  <c r="M33" i="4"/>
  <c r="L33" i="4"/>
  <c r="K33" i="4"/>
  <c r="N32" i="4"/>
  <c r="M32" i="4"/>
  <c r="L32" i="4"/>
  <c r="K32" i="4"/>
  <c r="N31" i="4"/>
  <c r="M31" i="4"/>
  <c r="L31" i="4"/>
  <c r="K31" i="4"/>
  <c r="N30" i="4"/>
  <c r="M30" i="4"/>
  <c r="L30" i="4"/>
  <c r="K30" i="4"/>
  <c r="N29" i="4"/>
  <c r="M29" i="4"/>
  <c r="L29" i="4"/>
  <c r="K29" i="4"/>
  <c r="N28" i="4"/>
  <c r="M28" i="4"/>
  <c r="L28" i="4"/>
  <c r="K28" i="4"/>
  <c r="N27" i="4"/>
  <c r="M27" i="4"/>
  <c r="L27" i="4"/>
  <c r="K27" i="4"/>
  <c r="N26" i="4"/>
  <c r="M26" i="4"/>
  <c r="L26" i="4"/>
  <c r="K26" i="4"/>
  <c r="N25" i="4"/>
  <c r="M25" i="4"/>
  <c r="L25" i="4"/>
  <c r="K25" i="4"/>
  <c r="N24" i="4"/>
  <c r="M24" i="4"/>
  <c r="L24" i="4"/>
  <c r="K24" i="4"/>
  <c r="N23" i="4"/>
  <c r="M23" i="4"/>
  <c r="L23" i="4"/>
  <c r="K23" i="4"/>
  <c r="N22" i="4"/>
  <c r="M22" i="4"/>
  <c r="L22" i="4"/>
  <c r="K22" i="4"/>
  <c r="N21" i="4"/>
  <c r="M21" i="4"/>
  <c r="L21" i="4"/>
  <c r="K21" i="4"/>
  <c r="N20" i="4"/>
  <c r="M20" i="4"/>
  <c r="L20" i="4"/>
  <c r="K20" i="4"/>
  <c r="N19" i="4"/>
  <c r="M19" i="4"/>
  <c r="L19" i="4"/>
  <c r="K19" i="4"/>
  <c r="N18" i="4"/>
  <c r="M18" i="4"/>
  <c r="L18" i="4"/>
  <c r="K18" i="4"/>
  <c r="N17" i="4"/>
  <c r="M17" i="4"/>
  <c r="L17" i="4"/>
  <c r="K17" i="4"/>
  <c r="N16" i="4"/>
  <c r="M16" i="4"/>
  <c r="L16" i="4"/>
  <c r="K16" i="4"/>
  <c r="N15" i="4"/>
  <c r="M15" i="4"/>
  <c r="L15" i="4"/>
  <c r="K15" i="4"/>
  <c r="N14" i="4"/>
  <c r="M14" i="4"/>
  <c r="L14" i="4"/>
  <c r="K14" i="4"/>
  <c r="N13" i="4"/>
  <c r="M13" i="4"/>
  <c r="L13" i="4"/>
  <c r="K13" i="4"/>
  <c r="N12" i="4"/>
  <c r="M12" i="4"/>
  <c r="L12" i="4"/>
  <c r="K12" i="4"/>
  <c r="N11" i="4"/>
  <c r="M11" i="4"/>
  <c r="L11" i="4"/>
  <c r="K11" i="4"/>
  <c r="N10" i="4"/>
  <c r="M10" i="4"/>
  <c r="L10" i="4"/>
  <c r="K10" i="4"/>
  <c r="N9" i="4"/>
  <c r="M9" i="4"/>
  <c r="L9" i="4"/>
  <c r="K9" i="4"/>
  <c r="N8" i="4"/>
  <c r="M8" i="4"/>
  <c r="L8" i="4"/>
  <c r="K8" i="4"/>
  <c r="N7" i="4"/>
  <c r="M7" i="4"/>
  <c r="L7" i="4"/>
  <c r="K7" i="4"/>
  <c r="N6" i="4"/>
  <c r="M6" i="4"/>
  <c r="L6" i="4"/>
  <c r="K6" i="4"/>
  <c r="N5" i="4"/>
  <c r="M5" i="4"/>
  <c r="L5" i="4"/>
  <c r="K5" i="4"/>
  <c r="N4" i="4"/>
  <c r="M4" i="4"/>
  <c r="L4" i="4"/>
  <c r="K4" i="4"/>
  <c r="K3" i="4"/>
  <c r="B4" i="4"/>
  <c r="B5" i="4"/>
  <c r="B6" i="4"/>
  <c r="B7" i="4"/>
  <c r="B8" i="4"/>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3" i="4"/>
  <c r="B9" i="1" l="1"/>
  <c r="A42" i="4"/>
  <c r="A4" i="4"/>
  <c r="A5" i="4"/>
  <c r="A6" i="4"/>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3" i="4"/>
  <c r="G10" i="1"/>
  <c r="M59" i="2" l="1"/>
  <c r="V54" i="2"/>
  <c r="V53" i="2"/>
  <c r="H92" i="5" l="1"/>
  <c r="E58" i="1" l="1"/>
  <c r="E57" i="1"/>
  <c r="I15" i="5"/>
  <c r="E53" i="1"/>
  <c r="E54" i="1"/>
  <c r="E55" i="1"/>
  <c r="C26" i="5" l="1"/>
  <c r="I14" i="5"/>
  <c r="A85" i="5"/>
  <c r="A84" i="5"/>
  <c r="A20" i="5"/>
  <c r="AZ47" i="4"/>
  <c r="I12" i="5"/>
  <c r="I11" i="5"/>
  <c r="I10" i="5"/>
  <c r="I9" i="5"/>
  <c r="G1" i="2"/>
  <c r="B52" i="1" l="1"/>
  <c r="AH2" i="4" l="1"/>
  <c r="F12" i="2" l="1"/>
  <c r="AH4" i="4" s="1"/>
  <c r="F13" i="2"/>
  <c r="AH5" i="4" s="1"/>
  <c r="F14" i="2"/>
  <c r="AH6" i="4" s="1"/>
  <c r="F15" i="2"/>
  <c r="AH7" i="4" s="1"/>
  <c r="F16" i="2"/>
  <c r="AH8" i="4" s="1"/>
  <c r="F17" i="2"/>
  <c r="AH9" i="4" s="1"/>
  <c r="F18" i="2"/>
  <c r="AH10" i="4" s="1"/>
  <c r="F19" i="2"/>
  <c r="AH11" i="4" s="1"/>
  <c r="F20" i="2"/>
  <c r="AH12" i="4" s="1"/>
  <c r="F21" i="2"/>
  <c r="AH13" i="4" s="1"/>
  <c r="F22" i="2"/>
  <c r="AH14" i="4" s="1"/>
  <c r="F23" i="2"/>
  <c r="AH15" i="4" s="1"/>
  <c r="F24" i="2"/>
  <c r="AH16" i="4" s="1"/>
  <c r="F25" i="2"/>
  <c r="AH17" i="4" s="1"/>
  <c r="F26" i="2"/>
  <c r="AH18" i="4" s="1"/>
  <c r="F27" i="2"/>
  <c r="AH19" i="4" s="1"/>
  <c r="F28" i="2"/>
  <c r="AH20" i="4" s="1"/>
  <c r="F29" i="2"/>
  <c r="AH21" i="4" s="1"/>
  <c r="F30" i="2"/>
  <c r="AH22" i="4" s="1"/>
  <c r="F31" i="2"/>
  <c r="AH23" i="4" s="1"/>
  <c r="F32" i="2"/>
  <c r="AH24" i="4" s="1"/>
  <c r="F33" i="2"/>
  <c r="AH25" i="4" s="1"/>
  <c r="F34" i="2"/>
  <c r="AH26" i="4" s="1"/>
  <c r="F35" i="2"/>
  <c r="AH27" i="4" s="1"/>
  <c r="F36" i="2"/>
  <c r="AH28" i="4" s="1"/>
  <c r="F37" i="2"/>
  <c r="AH29" i="4" s="1"/>
  <c r="F38" i="2"/>
  <c r="AH30" i="4" s="1"/>
  <c r="F39" i="2"/>
  <c r="AH31" i="4" s="1"/>
  <c r="F40" i="2"/>
  <c r="AH32" i="4" s="1"/>
  <c r="F41" i="2"/>
  <c r="AH33" i="4" s="1"/>
  <c r="F42" i="2"/>
  <c r="AH34" i="4" s="1"/>
  <c r="F43" i="2"/>
  <c r="AH35" i="4" s="1"/>
  <c r="F44" i="2"/>
  <c r="AH36" i="4" s="1"/>
  <c r="F45" i="2"/>
  <c r="AH37" i="4" s="1"/>
  <c r="F46" i="2"/>
  <c r="AH38" i="4" s="1"/>
  <c r="F47" i="2"/>
  <c r="AH39" i="4" s="1"/>
  <c r="F48" i="2"/>
  <c r="AH40" i="4" s="1"/>
  <c r="F49" i="2"/>
  <c r="AH41" i="4" s="1"/>
  <c r="F50" i="2"/>
  <c r="AH42" i="4" s="1"/>
  <c r="F11" i="2"/>
  <c r="AH3" i="4" s="1"/>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D7" i="2"/>
  <c r="AF12" i="2"/>
  <c r="AL2" i="4"/>
  <c r="AB59" i="2"/>
  <c r="AC59" i="2"/>
  <c r="P42" i="4"/>
  <c r="O42" i="4"/>
  <c r="J42" i="4"/>
  <c r="E42" i="4"/>
  <c r="D42" i="4"/>
  <c r="C42" i="4"/>
  <c r="P41" i="4"/>
  <c r="O41" i="4"/>
  <c r="J41" i="4"/>
  <c r="E41" i="4"/>
  <c r="D41" i="4"/>
  <c r="C41" i="4"/>
  <c r="P40" i="4"/>
  <c r="O40" i="4"/>
  <c r="J40" i="4"/>
  <c r="E40" i="4"/>
  <c r="D40" i="4"/>
  <c r="C40" i="4"/>
  <c r="P39" i="4"/>
  <c r="O39" i="4"/>
  <c r="J39" i="4"/>
  <c r="E39" i="4"/>
  <c r="D39" i="4"/>
  <c r="C39" i="4"/>
  <c r="P38" i="4"/>
  <c r="O38" i="4"/>
  <c r="J38" i="4"/>
  <c r="E38" i="4"/>
  <c r="D38" i="4"/>
  <c r="C38" i="4"/>
  <c r="P37" i="4"/>
  <c r="O37" i="4"/>
  <c r="J37" i="4"/>
  <c r="E37" i="4"/>
  <c r="D37" i="4"/>
  <c r="C37" i="4"/>
  <c r="P36" i="4"/>
  <c r="O36" i="4"/>
  <c r="J36" i="4"/>
  <c r="E36" i="4"/>
  <c r="D36" i="4"/>
  <c r="C36" i="4"/>
  <c r="P35" i="4"/>
  <c r="O35" i="4"/>
  <c r="J35" i="4"/>
  <c r="E35" i="4"/>
  <c r="D35" i="4"/>
  <c r="C35" i="4"/>
  <c r="P34" i="4"/>
  <c r="O34" i="4"/>
  <c r="J34" i="4"/>
  <c r="E34" i="4"/>
  <c r="D34" i="4"/>
  <c r="C34" i="4"/>
  <c r="P33" i="4"/>
  <c r="O33" i="4"/>
  <c r="J33" i="4"/>
  <c r="E33" i="4"/>
  <c r="D33" i="4"/>
  <c r="C33" i="4"/>
  <c r="P32" i="4"/>
  <c r="O32" i="4"/>
  <c r="J32" i="4"/>
  <c r="E32" i="4"/>
  <c r="D32" i="4"/>
  <c r="C32" i="4"/>
  <c r="P31" i="4"/>
  <c r="O31" i="4"/>
  <c r="J31" i="4"/>
  <c r="E31" i="4"/>
  <c r="D31" i="4"/>
  <c r="C31" i="4"/>
  <c r="P30" i="4"/>
  <c r="O30" i="4"/>
  <c r="J30" i="4"/>
  <c r="E30" i="4"/>
  <c r="D30" i="4"/>
  <c r="C30" i="4"/>
  <c r="P29" i="4"/>
  <c r="O29" i="4"/>
  <c r="J29" i="4"/>
  <c r="E29" i="4"/>
  <c r="D29" i="4"/>
  <c r="C29" i="4"/>
  <c r="P28" i="4"/>
  <c r="O28" i="4"/>
  <c r="J28" i="4"/>
  <c r="E28" i="4"/>
  <c r="D28" i="4"/>
  <c r="C28" i="4"/>
  <c r="P27" i="4"/>
  <c r="O27" i="4"/>
  <c r="J27" i="4"/>
  <c r="E27" i="4"/>
  <c r="D27" i="4"/>
  <c r="C27" i="4"/>
  <c r="P26" i="4"/>
  <c r="O26" i="4"/>
  <c r="J26" i="4"/>
  <c r="E26" i="4"/>
  <c r="D26" i="4"/>
  <c r="C26" i="4"/>
  <c r="P25" i="4"/>
  <c r="O25" i="4"/>
  <c r="J25" i="4"/>
  <c r="E25" i="4"/>
  <c r="D25" i="4"/>
  <c r="C25" i="4"/>
  <c r="P24" i="4"/>
  <c r="O24" i="4"/>
  <c r="J24" i="4"/>
  <c r="E24" i="4"/>
  <c r="D24" i="4"/>
  <c r="C24" i="4"/>
  <c r="P23" i="4"/>
  <c r="O23" i="4"/>
  <c r="J23" i="4"/>
  <c r="E23" i="4"/>
  <c r="D23" i="4"/>
  <c r="C23" i="4"/>
  <c r="P22" i="4"/>
  <c r="O22" i="4"/>
  <c r="J22" i="4"/>
  <c r="E22" i="4"/>
  <c r="D22" i="4"/>
  <c r="C22" i="4"/>
  <c r="P21" i="4"/>
  <c r="O21" i="4"/>
  <c r="J21" i="4"/>
  <c r="E21" i="4"/>
  <c r="D21" i="4"/>
  <c r="C21" i="4"/>
  <c r="P20" i="4"/>
  <c r="O20" i="4"/>
  <c r="J20" i="4"/>
  <c r="E20" i="4"/>
  <c r="D20" i="4"/>
  <c r="C20" i="4"/>
  <c r="P19" i="4"/>
  <c r="O19" i="4"/>
  <c r="J19" i="4"/>
  <c r="E19" i="4"/>
  <c r="D19" i="4"/>
  <c r="C19" i="4"/>
  <c r="P18" i="4"/>
  <c r="O18" i="4"/>
  <c r="J18" i="4"/>
  <c r="E18" i="4"/>
  <c r="D18" i="4"/>
  <c r="C18" i="4"/>
  <c r="P17" i="4"/>
  <c r="O17" i="4"/>
  <c r="J17" i="4"/>
  <c r="E17" i="4"/>
  <c r="D17" i="4"/>
  <c r="C17" i="4"/>
  <c r="P16" i="4"/>
  <c r="O16" i="4"/>
  <c r="J16" i="4"/>
  <c r="E16" i="4"/>
  <c r="D16" i="4"/>
  <c r="C16" i="4"/>
  <c r="P15" i="4"/>
  <c r="O15" i="4"/>
  <c r="J15" i="4"/>
  <c r="E15" i="4"/>
  <c r="D15" i="4"/>
  <c r="C15" i="4"/>
  <c r="P14" i="4"/>
  <c r="O14" i="4"/>
  <c r="J14" i="4"/>
  <c r="E14" i="4"/>
  <c r="D14" i="4"/>
  <c r="C14" i="4"/>
  <c r="P13" i="4"/>
  <c r="O13" i="4"/>
  <c r="J13" i="4"/>
  <c r="E13" i="4"/>
  <c r="D13" i="4"/>
  <c r="C13" i="4"/>
  <c r="P12" i="4"/>
  <c r="O12" i="4"/>
  <c r="J12" i="4"/>
  <c r="E12" i="4"/>
  <c r="D12" i="4"/>
  <c r="C12" i="4"/>
  <c r="P11" i="4"/>
  <c r="O11" i="4"/>
  <c r="J11" i="4"/>
  <c r="E11" i="4"/>
  <c r="D11" i="4"/>
  <c r="C11" i="4"/>
  <c r="P10" i="4"/>
  <c r="O10" i="4"/>
  <c r="J10" i="4"/>
  <c r="E10" i="4"/>
  <c r="D10" i="4"/>
  <c r="C10" i="4"/>
  <c r="P9" i="4"/>
  <c r="O9" i="4"/>
  <c r="J9" i="4"/>
  <c r="E9" i="4"/>
  <c r="D9" i="4"/>
  <c r="C9" i="4"/>
  <c r="P8" i="4"/>
  <c r="O8" i="4"/>
  <c r="J8" i="4"/>
  <c r="E8" i="4"/>
  <c r="D8" i="4"/>
  <c r="C8" i="4"/>
  <c r="P7" i="4"/>
  <c r="O7" i="4"/>
  <c r="J7" i="4"/>
  <c r="E7" i="4"/>
  <c r="D7" i="4"/>
  <c r="C7" i="4"/>
  <c r="P6" i="4"/>
  <c r="O6" i="4"/>
  <c r="J6" i="4"/>
  <c r="E6" i="4"/>
  <c r="D6" i="4"/>
  <c r="C6" i="4"/>
  <c r="P5" i="4"/>
  <c r="O5" i="4"/>
  <c r="J5" i="4"/>
  <c r="E5" i="4"/>
  <c r="D5" i="4"/>
  <c r="C5" i="4"/>
  <c r="P4" i="4"/>
  <c r="O4" i="4"/>
  <c r="J4" i="4"/>
  <c r="E4" i="4"/>
  <c r="D4" i="4"/>
  <c r="C4" i="4"/>
  <c r="J3" i="4"/>
  <c r="E3" i="4"/>
  <c r="D3" i="4"/>
  <c r="C3" i="4"/>
  <c r="O3" i="4"/>
  <c r="P3" i="4"/>
  <c r="AG2" i="4"/>
  <c r="AI2" i="4"/>
  <c r="AJ2" i="4"/>
  <c r="AK2" i="4"/>
  <c r="AM2" i="4"/>
  <c r="AN2" i="4"/>
  <c r="AO2" i="4"/>
  <c r="AP2" i="4"/>
  <c r="AQ2" i="4"/>
  <c r="AR2" i="4"/>
  <c r="AS2" i="4"/>
  <c r="AT2" i="4"/>
  <c r="AU2" i="4"/>
  <c r="AV2" i="4"/>
  <c r="AW2" i="4"/>
  <c r="AX2" i="4"/>
  <c r="AF2" i="4"/>
  <c r="AF14" i="2" l="1"/>
  <c r="AF13"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12" i="2"/>
  <c r="C13" i="2"/>
  <c r="C14" i="2"/>
  <c r="C15" i="2"/>
  <c r="C16" i="2"/>
  <c r="C17" i="2"/>
  <c r="C18" i="2"/>
  <c r="C19" i="2"/>
  <c r="C20" i="2"/>
  <c r="C11" i="2"/>
  <c r="D12" i="2"/>
  <c r="D13" i="2"/>
  <c r="AG24" i="2" s="1"/>
  <c r="D14" i="2"/>
  <c r="AG25" i="2" s="1"/>
  <c r="D15" i="2"/>
  <c r="AG26" i="2" s="1"/>
  <c r="D16" i="2"/>
  <c r="AG27" i="2" s="1"/>
  <c r="D17" i="2"/>
  <c r="AG28" i="2" s="1"/>
  <c r="D18" i="2"/>
  <c r="AG29" i="2" s="1"/>
  <c r="D19" i="2"/>
  <c r="AG30" i="2" s="1"/>
  <c r="D20" i="2"/>
  <c r="AG31" i="2" s="1"/>
  <c r="D21" i="2"/>
  <c r="AG32" i="2" s="1"/>
  <c r="D22" i="2"/>
  <c r="AG33" i="2" s="1"/>
  <c r="D23" i="2"/>
  <c r="AG34" i="2" s="1"/>
  <c r="D24" i="2"/>
  <c r="AG35" i="2" s="1"/>
  <c r="D25" i="2"/>
  <c r="AG36" i="2" s="1"/>
  <c r="D26" i="2"/>
  <c r="AG37" i="2" s="1"/>
  <c r="D27" i="2"/>
  <c r="AG38" i="2" s="1"/>
  <c r="D28" i="2"/>
  <c r="AG39" i="2" s="1"/>
  <c r="D29" i="2"/>
  <c r="AG40" i="2" s="1"/>
  <c r="D30" i="2"/>
  <c r="AG41" i="2" s="1"/>
  <c r="D31" i="2"/>
  <c r="AG42" i="2" s="1"/>
  <c r="D32" i="2"/>
  <c r="AG43" i="2" s="1"/>
  <c r="D33" i="2"/>
  <c r="AG44" i="2" s="1"/>
  <c r="D34" i="2"/>
  <c r="AG45" i="2" s="1"/>
  <c r="D35" i="2"/>
  <c r="AG46" i="2" s="1"/>
  <c r="D36" i="2"/>
  <c r="AG47" i="2" s="1"/>
  <c r="D37" i="2"/>
  <c r="AG48" i="2" s="1"/>
  <c r="D38" i="2"/>
  <c r="AG49" i="2" s="1"/>
  <c r="D39" i="2"/>
  <c r="AG50" i="2" s="1"/>
  <c r="D40" i="2"/>
  <c r="AG51" i="2" s="1"/>
  <c r="D41" i="2"/>
  <c r="AG52" i="2" s="1"/>
  <c r="D42" i="2"/>
  <c r="AG53" i="2" s="1"/>
  <c r="D43" i="2"/>
  <c r="AG54" i="2" s="1"/>
  <c r="D44" i="2"/>
  <c r="AG55" i="2" s="1"/>
  <c r="D45" i="2"/>
  <c r="AG56" i="2" s="1"/>
  <c r="D46" i="2"/>
  <c r="AG57" i="2" s="1"/>
  <c r="D47" i="2"/>
  <c r="AG58" i="2" s="1"/>
  <c r="D48" i="2"/>
  <c r="AG59" i="2" s="1"/>
  <c r="D49" i="2"/>
  <c r="AG60" i="2" s="1"/>
  <c r="D50" i="2"/>
  <c r="AG61" i="2" s="1"/>
  <c r="D11" i="2"/>
  <c r="V11" i="2" s="1"/>
  <c r="B26" i="2"/>
  <c r="B27" i="2"/>
  <c r="B28" i="2"/>
  <c r="B29" i="2"/>
  <c r="B30" i="2"/>
  <c r="B31" i="2"/>
  <c r="B32" i="2"/>
  <c r="B33" i="2"/>
  <c r="B34" i="2"/>
  <c r="B35" i="2"/>
  <c r="B36" i="2"/>
  <c r="B37" i="2"/>
  <c r="B38" i="2"/>
  <c r="B39" i="2"/>
  <c r="B40" i="2"/>
  <c r="B41" i="2"/>
  <c r="B42" i="2"/>
  <c r="B43" i="2"/>
  <c r="B44" i="2"/>
  <c r="B45" i="2"/>
  <c r="B46" i="2"/>
  <c r="B47" i="2"/>
  <c r="B48" i="2"/>
  <c r="B49" i="2"/>
  <c r="B50" i="2"/>
  <c r="B12" i="2"/>
  <c r="B13" i="2"/>
  <c r="B14" i="2"/>
  <c r="B15" i="2"/>
  <c r="B16" i="2"/>
  <c r="B17" i="2"/>
  <c r="B18" i="2"/>
  <c r="B19" i="2"/>
  <c r="B20" i="2"/>
  <c r="B21" i="2"/>
  <c r="B22" i="2"/>
  <c r="B23" i="2"/>
  <c r="B24" i="2"/>
  <c r="B25" i="2"/>
  <c r="B11" i="2"/>
  <c r="D59" i="2" l="1"/>
  <c r="L11" i="2"/>
  <c r="J50" i="2"/>
  <c r="AL42" i="4" s="1"/>
  <c r="J46" i="2"/>
  <c r="AL38" i="4" s="1"/>
  <c r="J42" i="2"/>
  <c r="AL34" i="4" s="1"/>
  <c r="J38" i="2"/>
  <c r="AL30" i="4" s="1"/>
  <c r="J34" i="2"/>
  <c r="AL26" i="4" s="1"/>
  <c r="J30" i="2"/>
  <c r="AL22" i="4" s="1"/>
  <c r="J11" i="2"/>
  <c r="AL3" i="4" s="1"/>
  <c r="J47" i="2"/>
  <c r="AL39" i="4" s="1"/>
  <c r="J43" i="2"/>
  <c r="AL35" i="4" s="1"/>
  <c r="J39" i="2"/>
  <c r="AL31" i="4" s="1"/>
  <c r="J35" i="2"/>
  <c r="AL27" i="4" s="1"/>
  <c r="J31" i="2"/>
  <c r="AL23" i="4" s="1"/>
  <c r="J27" i="2"/>
  <c r="AL19" i="4" s="1"/>
  <c r="J48" i="2"/>
  <c r="AL40" i="4" s="1"/>
  <c r="J44" i="2"/>
  <c r="AL36" i="4" s="1"/>
  <c r="J40" i="2"/>
  <c r="AL32" i="4" s="1"/>
  <c r="J36" i="2"/>
  <c r="AL28" i="4" s="1"/>
  <c r="J32" i="2"/>
  <c r="AL24" i="4" s="1"/>
  <c r="J28" i="2"/>
  <c r="AL20" i="4" s="1"/>
  <c r="J49" i="2"/>
  <c r="AL41" i="4" s="1"/>
  <c r="J45" i="2"/>
  <c r="AL37" i="4" s="1"/>
  <c r="J41" i="2"/>
  <c r="AL33" i="4" s="1"/>
  <c r="J37" i="2"/>
  <c r="AL29" i="4" s="1"/>
  <c r="J33" i="2"/>
  <c r="AL25" i="4" s="1"/>
  <c r="J29" i="2"/>
  <c r="AL21" i="4" s="1"/>
  <c r="W11" i="2"/>
  <c r="AY3" i="4" s="1"/>
  <c r="S11" i="2"/>
  <c r="AU3" i="4" s="1"/>
  <c r="O11" i="2"/>
  <c r="AQ3" i="4" s="1"/>
  <c r="K11" i="2"/>
  <c r="AM3" i="4" s="1"/>
  <c r="G11" i="2"/>
  <c r="AI3" i="4" s="1"/>
  <c r="X11" i="2"/>
  <c r="AZ3" i="4" s="1"/>
  <c r="T11" i="2"/>
  <c r="H11" i="2"/>
  <c r="AJ3" i="4" s="1"/>
  <c r="Y11" i="2"/>
  <c r="BA3" i="4" s="1"/>
  <c r="U11" i="2"/>
  <c r="AW3" i="4" s="1"/>
  <c r="Q11" i="2"/>
  <c r="AS3" i="4" s="1"/>
  <c r="M11" i="2"/>
  <c r="AO3" i="4" s="1"/>
  <c r="I11" i="2"/>
  <c r="AK3" i="4" s="1"/>
  <c r="Z11" i="2"/>
  <c r="AX3" i="4"/>
  <c r="R11" i="2"/>
  <c r="AT3" i="4" s="1"/>
  <c r="N11" i="2"/>
  <c r="AF18" i="2"/>
  <c r="N3" i="4"/>
  <c r="X10" i="2"/>
  <c r="M3" i="4"/>
  <c r="Z24" i="2"/>
  <c r="BB16" i="4" s="1"/>
  <c r="J24" i="2"/>
  <c r="AL16" i="4" s="1"/>
  <c r="Z20" i="2"/>
  <c r="BB12" i="4" s="1"/>
  <c r="J20" i="2"/>
  <c r="AL12" i="4" s="1"/>
  <c r="Z16" i="2"/>
  <c r="J16" i="2"/>
  <c r="AL8" i="4" s="1"/>
  <c r="Z12" i="2"/>
  <c r="BB4" i="4" s="1"/>
  <c r="J12" i="2"/>
  <c r="AL4" i="4" s="1"/>
  <c r="Z25" i="2"/>
  <c r="BB17" i="4" s="1"/>
  <c r="J25" i="2"/>
  <c r="AL17" i="4" s="1"/>
  <c r="Z21" i="2"/>
  <c r="J21" i="2"/>
  <c r="AL13" i="4" s="1"/>
  <c r="Z17" i="2"/>
  <c r="BB9" i="4" s="1"/>
  <c r="J17" i="2"/>
  <c r="AL9" i="4" s="1"/>
  <c r="Z13" i="2"/>
  <c r="BB5" i="4" s="1"/>
  <c r="J13" i="2"/>
  <c r="AL5" i="4" s="1"/>
  <c r="Z26" i="2"/>
  <c r="BB18" i="4" s="1"/>
  <c r="J26" i="2"/>
  <c r="AL18" i="4" s="1"/>
  <c r="Z22" i="2"/>
  <c r="BB14" i="4" s="1"/>
  <c r="J22" i="2"/>
  <c r="AL14" i="4" s="1"/>
  <c r="Z18" i="2"/>
  <c r="BB10" i="4" s="1"/>
  <c r="J18" i="2"/>
  <c r="AL10" i="4" s="1"/>
  <c r="Z14" i="2"/>
  <c r="BB6" i="4" s="1"/>
  <c r="J14" i="2"/>
  <c r="AL6" i="4" s="1"/>
  <c r="Z23" i="2"/>
  <c r="BB15" i="4" s="1"/>
  <c r="J23" i="2"/>
  <c r="AL15" i="4" s="1"/>
  <c r="Z19" i="2"/>
  <c r="BB11" i="4" s="1"/>
  <c r="J19" i="2"/>
  <c r="AL11" i="4" s="1"/>
  <c r="Z15" i="2"/>
  <c r="BB7" i="4" s="1"/>
  <c r="J15" i="2"/>
  <c r="AL7" i="4" s="1"/>
  <c r="W10" i="2"/>
  <c r="L3" i="4"/>
  <c r="Y12" i="2"/>
  <c r="BA4" i="4" s="1"/>
  <c r="X12" i="2"/>
  <c r="AZ4" i="4" s="1"/>
  <c r="W12" i="2"/>
  <c r="AY4" i="4" s="1"/>
  <c r="V12" i="2"/>
  <c r="AX4" i="4" s="1"/>
  <c r="AF3" i="4"/>
  <c r="X47" i="2"/>
  <c r="AZ39" i="4" s="1"/>
  <c r="AF39" i="4"/>
  <c r="X35" i="2"/>
  <c r="AZ27" i="4" s="1"/>
  <c r="AF27" i="4"/>
  <c r="X27" i="2"/>
  <c r="AZ19" i="4" s="1"/>
  <c r="AF19" i="4"/>
  <c r="Y48" i="2"/>
  <c r="BA40" i="4" s="1"/>
  <c r="AF40" i="4"/>
  <c r="Y44" i="2"/>
  <c r="BA36" i="4" s="1"/>
  <c r="AF36" i="4"/>
  <c r="Y40" i="2"/>
  <c r="BA32" i="4" s="1"/>
  <c r="AF32" i="4"/>
  <c r="Y36" i="2"/>
  <c r="BA28" i="4" s="1"/>
  <c r="AF28" i="4"/>
  <c r="Y32" i="2"/>
  <c r="BA24" i="4" s="1"/>
  <c r="AF24" i="4"/>
  <c r="Y28" i="2"/>
  <c r="BA20" i="4" s="1"/>
  <c r="AF20" i="4"/>
  <c r="Y24" i="2"/>
  <c r="BA16" i="4" s="1"/>
  <c r="AF16" i="4"/>
  <c r="Y20" i="2"/>
  <c r="BA12" i="4" s="1"/>
  <c r="AF12" i="4"/>
  <c r="Y16" i="2"/>
  <c r="BA8" i="4" s="1"/>
  <c r="AF8" i="4"/>
  <c r="AF4" i="4"/>
  <c r="Z49" i="2"/>
  <c r="BB41" i="4" s="1"/>
  <c r="AF41" i="4"/>
  <c r="Z45" i="2"/>
  <c r="BB37" i="4" s="1"/>
  <c r="AF37" i="4"/>
  <c r="Z41" i="2"/>
  <c r="BB33" i="4" s="1"/>
  <c r="AF33" i="4"/>
  <c r="Z37" i="2"/>
  <c r="BB29" i="4" s="1"/>
  <c r="AF29" i="4"/>
  <c r="Z33" i="2"/>
  <c r="BB25" i="4" s="1"/>
  <c r="AF25" i="4"/>
  <c r="Z29" i="2"/>
  <c r="BB21" i="4" s="1"/>
  <c r="AF21" i="4"/>
  <c r="AF17" i="4"/>
  <c r="BB13" i="4"/>
  <c r="AF13" i="4"/>
  <c r="AF9" i="4"/>
  <c r="AF5" i="4"/>
  <c r="W50" i="2"/>
  <c r="AY42" i="4" s="1"/>
  <c r="AF42" i="4"/>
  <c r="W46" i="2"/>
  <c r="AY38" i="4" s="1"/>
  <c r="AF38" i="4"/>
  <c r="W42" i="2"/>
  <c r="AY34" i="4" s="1"/>
  <c r="AF34" i="4"/>
  <c r="W38" i="2"/>
  <c r="AY30" i="4" s="1"/>
  <c r="AF30" i="4"/>
  <c r="W34" i="2"/>
  <c r="AY26" i="4" s="1"/>
  <c r="AF26" i="4"/>
  <c r="W30" i="2"/>
  <c r="AY22" i="4" s="1"/>
  <c r="AF22" i="4"/>
  <c r="W26" i="2"/>
  <c r="AY18" i="4" s="1"/>
  <c r="AF18" i="4"/>
  <c r="W22" i="2"/>
  <c r="AY14" i="4" s="1"/>
  <c r="AF14" i="4"/>
  <c r="W18" i="2"/>
  <c r="AY10" i="4" s="1"/>
  <c r="AF10" i="4"/>
  <c r="W14" i="2"/>
  <c r="AY6" i="4" s="1"/>
  <c r="AF6" i="4"/>
  <c r="X43" i="2"/>
  <c r="AZ35" i="4" s="1"/>
  <c r="AF35" i="4"/>
  <c r="X39" i="2"/>
  <c r="AZ31" i="4" s="1"/>
  <c r="AF31" i="4"/>
  <c r="X31" i="2"/>
  <c r="AZ23" i="4" s="1"/>
  <c r="AF23" i="4"/>
  <c r="X23" i="2"/>
  <c r="AZ15" i="4" s="1"/>
  <c r="AF15" i="4"/>
  <c r="X19" i="2"/>
  <c r="AZ11" i="4" s="1"/>
  <c r="AF11" i="4"/>
  <c r="X15" i="2"/>
  <c r="AZ7" i="4" s="1"/>
  <c r="AF7" i="4"/>
  <c r="Z43" i="2"/>
  <c r="BB35" i="4" s="1"/>
  <c r="Y10" i="2"/>
  <c r="S14" i="2"/>
  <c r="AU6" i="4" s="1"/>
  <c r="O12" i="2"/>
  <c r="AQ4" i="4" s="1"/>
  <c r="N14" i="2"/>
  <c r="AP6" i="4" s="1"/>
  <c r="N17" i="2"/>
  <c r="AP9" i="4" s="1"/>
  <c r="N19" i="2"/>
  <c r="AP11" i="4" s="1"/>
  <c r="N24" i="2"/>
  <c r="AP16" i="4" s="1"/>
  <c r="O25" i="2"/>
  <c r="N28" i="2"/>
  <c r="AP20" i="4" s="1"/>
  <c r="O29" i="2"/>
  <c r="AQ21" i="4" s="1"/>
  <c r="N32" i="2"/>
  <c r="AP24" i="4" s="1"/>
  <c r="O33" i="2"/>
  <c r="AQ25" i="4" s="1"/>
  <c r="N36" i="2"/>
  <c r="AP28" i="4" s="1"/>
  <c r="O37" i="2"/>
  <c r="AQ29" i="4" s="1"/>
  <c r="N40" i="2"/>
  <c r="AP32" i="4" s="1"/>
  <c r="O41" i="2"/>
  <c r="AQ33" i="4" s="1"/>
  <c r="N44" i="2"/>
  <c r="AP36" i="4" s="1"/>
  <c r="O45" i="2"/>
  <c r="AQ37" i="4" s="1"/>
  <c r="N48" i="2"/>
  <c r="AP40" i="4" s="1"/>
  <c r="O49" i="2"/>
  <c r="AQ41" i="4" s="1"/>
  <c r="P50" i="2"/>
  <c r="AR42" i="4" s="1"/>
  <c r="N22" i="2"/>
  <c r="N12" i="2"/>
  <c r="O13" i="2"/>
  <c r="AQ5" i="4" s="1"/>
  <c r="O15" i="2"/>
  <c r="AQ7" i="4" s="1"/>
  <c r="O18" i="2"/>
  <c r="AQ10" i="4" s="1"/>
  <c r="O20" i="2"/>
  <c r="AQ12" i="4" s="1"/>
  <c r="O22" i="2"/>
  <c r="AQ14" i="4" s="1"/>
  <c r="N25" i="2"/>
  <c r="AP17" i="4" s="1"/>
  <c r="O26" i="2"/>
  <c r="AQ18" i="4" s="1"/>
  <c r="N29" i="2"/>
  <c r="O30" i="2"/>
  <c r="AQ22" i="4" s="1"/>
  <c r="N33" i="2"/>
  <c r="AP25" i="4" s="1"/>
  <c r="O34" i="2"/>
  <c r="AQ26" i="4" s="1"/>
  <c r="N37" i="2"/>
  <c r="AP29" i="4" s="1"/>
  <c r="O38" i="2"/>
  <c r="AQ30" i="4" s="1"/>
  <c r="N41" i="2"/>
  <c r="AP33" i="4" s="1"/>
  <c r="O42" i="2"/>
  <c r="AQ34" i="4" s="1"/>
  <c r="N45" i="2"/>
  <c r="AP37" i="4" s="1"/>
  <c r="O46" i="2"/>
  <c r="N49" i="2"/>
  <c r="AP41" i="4" s="1"/>
  <c r="O50" i="2"/>
  <c r="AQ42" i="4" s="1"/>
  <c r="N13" i="2"/>
  <c r="AP5" i="4" s="1"/>
  <c r="N15" i="2"/>
  <c r="AP7" i="4" s="1"/>
  <c r="O16" i="2"/>
  <c r="AQ8" i="4" s="1"/>
  <c r="N18" i="2"/>
  <c r="N20" i="2"/>
  <c r="O21" i="2"/>
  <c r="AQ13" i="4" s="1"/>
  <c r="O23" i="2"/>
  <c r="AQ15" i="4" s="1"/>
  <c r="N26" i="2"/>
  <c r="O27" i="2"/>
  <c r="AQ19" i="4" s="1"/>
  <c r="N30" i="2"/>
  <c r="AP22" i="4" s="1"/>
  <c r="O31" i="2"/>
  <c r="AQ23" i="4" s="1"/>
  <c r="N34" i="2"/>
  <c r="O35" i="2"/>
  <c r="AQ27" i="4" s="1"/>
  <c r="N38" i="2"/>
  <c r="AP30" i="4" s="1"/>
  <c r="O39" i="2"/>
  <c r="AQ31" i="4" s="1"/>
  <c r="N42" i="2"/>
  <c r="O43" i="2"/>
  <c r="AQ35" i="4" s="1"/>
  <c r="N46" i="2"/>
  <c r="AP38" i="4" s="1"/>
  <c r="O47" i="2"/>
  <c r="N50" i="2"/>
  <c r="AP42" i="4" s="1"/>
  <c r="O14" i="2"/>
  <c r="AQ6" i="4" s="1"/>
  <c r="N16" i="2"/>
  <c r="O17" i="2"/>
  <c r="AQ9" i="4" s="1"/>
  <c r="O19" i="2"/>
  <c r="AQ11" i="4" s="1"/>
  <c r="N21" i="2"/>
  <c r="N23" i="2"/>
  <c r="O24" i="2"/>
  <c r="AQ16" i="4" s="1"/>
  <c r="N27" i="2"/>
  <c r="O28" i="2"/>
  <c r="AQ20" i="4" s="1"/>
  <c r="N31" i="2"/>
  <c r="O32" i="2"/>
  <c r="AQ24" i="4" s="1"/>
  <c r="N35" i="2"/>
  <c r="O36" i="2"/>
  <c r="P37" i="2"/>
  <c r="AR29" i="4" s="1"/>
  <c r="N39" i="2"/>
  <c r="AP31" i="4" s="1"/>
  <c r="O40" i="2"/>
  <c r="AQ32" i="4" s="1"/>
  <c r="N43" i="2"/>
  <c r="O44" i="2"/>
  <c r="N47" i="2"/>
  <c r="AP39" i="4" s="1"/>
  <c r="O48" i="2"/>
  <c r="P49" i="2"/>
  <c r="AR41" i="4" s="1"/>
  <c r="G13" i="2"/>
  <c r="X13" i="2"/>
  <c r="AZ5" i="4" s="1"/>
  <c r="U14" i="2"/>
  <c r="AW6" i="4" s="1"/>
  <c r="R15" i="2"/>
  <c r="AT7" i="4" s="1"/>
  <c r="L17" i="2"/>
  <c r="AN9" i="4" s="1"/>
  <c r="H18" i="2"/>
  <c r="AJ10" i="4" s="1"/>
  <c r="Y18" i="2"/>
  <c r="BA10" i="4" s="1"/>
  <c r="V19" i="2"/>
  <c r="AX11" i="4" s="1"/>
  <c r="M22" i="2"/>
  <c r="AO14" i="4" s="1"/>
  <c r="I23" i="2"/>
  <c r="AK15" i="4" s="1"/>
  <c r="T25" i="2"/>
  <c r="AV17" i="4" s="1"/>
  <c r="Q26" i="2"/>
  <c r="AS18" i="4" s="1"/>
  <c r="G29" i="2"/>
  <c r="AI21" i="4" s="1"/>
  <c r="X29" i="2"/>
  <c r="AZ21" i="4" s="1"/>
  <c r="U30" i="2"/>
  <c r="AW22" i="4" s="1"/>
  <c r="R31" i="2"/>
  <c r="AT23" i="4" s="1"/>
  <c r="L33" i="2"/>
  <c r="AN25" i="4" s="1"/>
  <c r="H34" i="2"/>
  <c r="AJ26" i="4" s="1"/>
  <c r="Y34" i="2"/>
  <c r="BA26" i="4" s="1"/>
  <c r="V35" i="2"/>
  <c r="AX27" i="4" s="1"/>
  <c r="M38" i="2"/>
  <c r="AO30" i="4" s="1"/>
  <c r="I39" i="2"/>
  <c r="AK31" i="4" s="1"/>
  <c r="Z39" i="2"/>
  <c r="BB31" i="4" s="1"/>
  <c r="T41" i="2"/>
  <c r="AV33" i="4" s="1"/>
  <c r="Q42" i="2"/>
  <c r="AS34" i="4" s="1"/>
  <c r="G45" i="2"/>
  <c r="AI37" i="4" s="1"/>
  <c r="X45" i="2"/>
  <c r="AZ37" i="4" s="1"/>
  <c r="U46" i="2"/>
  <c r="AW38" i="4" s="1"/>
  <c r="R47" i="2"/>
  <c r="AT39" i="4" s="1"/>
  <c r="L49" i="2"/>
  <c r="AN41" i="4" s="1"/>
  <c r="H50" i="2"/>
  <c r="AJ42" i="4" s="1"/>
  <c r="Y50" i="2"/>
  <c r="BA42" i="4" s="1"/>
  <c r="BB3" i="4"/>
  <c r="T13" i="2"/>
  <c r="AV5" i="4" s="1"/>
  <c r="Q14" i="2"/>
  <c r="AS6" i="4" s="1"/>
  <c r="G17" i="2"/>
  <c r="AI9" i="4" s="1"/>
  <c r="X17" i="2"/>
  <c r="AZ9" i="4" s="1"/>
  <c r="U18" i="2"/>
  <c r="AW10" i="4" s="1"/>
  <c r="R19" i="2"/>
  <c r="AT11" i="4" s="1"/>
  <c r="L21" i="2"/>
  <c r="AN13" i="4" s="1"/>
  <c r="H22" i="2"/>
  <c r="AJ14" i="4" s="1"/>
  <c r="Y22" i="2"/>
  <c r="BA14" i="4" s="1"/>
  <c r="V23" i="2"/>
  <c r="AX15" i="4" s="1"/>
  <c r="M26" i="2"/>
  <c r="AO18" i="4" s="1"/>
  <c r="I27" i="2"/>
  <c r="AK19" i="4" s="1"/>
  <c r="Z27" i="2"/>
  <c r="BB19" i="4" s="1"/>
  <c r="T29" i="2"/>
  <c r="AV21" i="4" s="1"/>
  <c r="Q30" i="2"/>
  <c r="AS22" i="4" s="1"/>
  <c r="G33" i="2"/>
  <c r="AI25" i="4" s="1"/>
  <c r="X33" i="2"/>
  <c r="AZ25" i="4" s="1"/>
  <c r="U34" i="2"/>
  <c r="AW26" i="4" s="1"/>
  <c r="R35" i="2"/>
  <c r="AT27" i="4" s="1"/>
  <c r="L37" i="2"/>
  <c r="AN29" i="4" s="1"/>
  <c r="H38" i="2"/>
  <c r="AJ30" i="4" s="1"/>
  <c r="Y38" i="2"/>
  <c r="BA30" i="4" s="1"/>
  <c r="V39" i="2"/>
  <c r="AX31" i="4" s="1"/>
  <c r="M42" i="2"/>
  <c r="AO34" i="4" s="1"/>
  <c r="I43" i="2"/>
  <c r="AK35" i="4" s="1"/>
  <c r="T45" i="2"/>
  <c r="AV37" i="4" s="1"/>
  <c r="Q46" i="2"/>
  <c r="AS38" i="4" s="1"/>
  <c r="G49" i="2"/>
  <c r="AI41" i="4" s="1"/>
  <c r="X49" i="2"/>
  <c r="AZ41" i="4" s="1"/>
  <c r="U50" i="2"/>
  <c r="AW42" i="4" s="1"/>
  <c r="M14" i="2"/>
  <c r="AO6" i="4" s="1"/>
  <c r="I15" i="2"/>
  <c r="AK7" i="4" s="1"/>
  <c r="T17" i="2"/>
  <c r="AV9" i="4" s="1"/>
  <c r="Q18" i="2"/>
  <c r="AS10" i="4" s="1"/>
  <c r="G21" i="2"/>
  <c r="AI13" i="4" s="1"/>
  <c r="X21" i="2"/>
  <c r="AZ13" i="4" s="1"/>
  <c r="U22" i="2"/>
  <c r="AW14" i="4" s="1"/>
  <c r="R23" i="2"/>
  <c r="AT15" i="4" s="1"/>
  <c r="L25" i="2"/>
  <c r="AN17" i="4" s="1"/>
  <c r="H26" i="2"/>
  <c r="AJ18" i="4" s="1"/>
  <c r="Y26" i="2"/>
  <c r="BA18" i="4" s="1"/>
  <c r="V27" i="2"/>
  <c r="AX19" i="4" s="1"/>
  <c r="M30" i="2"/>
  <c r="AO22" i="4" s="1"/>
  <c r="I31" i="2"/>
  <c r="AK23" i="4" s="1"/>
  <c r="Z31" i="2"/>
  <c r="BB23" i="4" s="1"/>
  <c r="T33" i="2"/>
  <c r="AV25" i="4" s="1"/>
  <c r="Q34" i="2"/>
  <c r="AS26" i="4" s="1"/>
  <c r="G37" i="2"/>
  <c r="AI29" i="4" s="1"/>
  <c r="X37" i="2"/>
  <c r="AZ29" i="4" s="1"/>
  <c r="U38" i="2"/>
  <c r="AW30" i="4" s="1"/>
  <c r="R39" i="2"/>
  <c r="AT31" i="4" s="1"/>
  <c r="L41" i="2"/>
  <c r="AN33" i="4" s="1"/>
  <c r="H42" i="2"/>
  <c r="AJ34" i="4" s="1"/>
  <c r="Y42" i="2"/>
  <c r="BA34" i="4" s="1"/>
  <c r="V43" i="2"/>
  <c r="AX35" i="4" s="1"/>
  <c r="M46" i="2"/>
  <c r="AO38" i="4" s="1"/>
  <c r="I47" i="2"/>
  <c r="AK39" i="4" s="1"/>
  <c r="Z47" i="2"/>
  <c r="BB39" i="4" s="1"/>
  <c r="T49" i="2"/>
  <c r="AV41" i="4" s="1"/>
  <c r="Q50" i="2"/>
  <c r="AS42" i="4" s="1"/>
  <c r="L13" i="2"/>
  <c r="AN5" i="4" s="1"/>
  <c r="H14" i="2"/>
  <c r="AJ6" i="4" s="1"/>
  <c r="Y14" i="2"/>
  <c r="BA6" i="4" s="1"/>
  <c r="V15" i="2"/>
  <c r="AX7" i="4" s="1"/>
  <c r="M18" i="2"/>
  <c r="AO10" i="4" s="1"/>
  <c r="I19" i="2"/>
  <c r="AK11" i="4" s="1"/>
  <c r="T21" i="2"/>
  <c r="AV13" i="4" s="1"/>
  <c r="Q22" i="2"/>
  <c r="AS14" i="4" s="1"/>
  <c r="G25" i="2"/>
  <c r="AI17" i="4" s="1"/>
  <c r="X25" i="2"/>
  <c r="AZ17" i="4" s="1"/>
  <c r="U26" i="2"/>
  <c r="AW18" i="4" s="1"/>
  <c r="R27" i="2"/>
  <c r="AT19" i="4" s="1"/>
  <c r="L29" i="2"/>
  <c r="AN21" i="4" s="1"/>
  <c r="H30" i="2"/>
  <c r="AJ22" i="4" s="1"/>
  <c r="Y30" i="2"/>
  <c r="BA22" i="4" s="1"/>
  <c r="V31" i="2"/>
  <c r="AX23" i="4" s="1"/>
  <c r="M34" i="2"/>
  <c r="AO26" i="4" s="1"/>
  <c r="I35" i="2"/>
  <c r="AK27" i="4" s="1"/>
  <c r="Z35" i="2"/>
  <c r="BB27" i="4" s="1"/>
  <c r="T37" i="2"/>
  <c r="AV29" i="4" s="1"/>
  <c r="Q38" i="2"/>
  <c r="AS30" i="4" s="1"/>
  <c r="G41" i="2"/>
  <c r="AI33" i="4" s="1"/>
  <c r="X41" i="2"/>
  <c r="AZ33" i="4" s="1"/>
  <c r="U42" i="2"/>
  <c r="AW34" i="4" s="1"/>
  <c r="R43" i="2"/>
  <c r="AT35" i="4" s="1"/>
  <c r="L45" i="2"/>
  <c r="AN37" i="4" s="1"/>
  <c r="H46" i="2"/>
  <c r="AJ38" i="4" s="1"/>
  <c r="Y46" i="2"/>
  <c r="BA38" i="4" s="1"/>
  <c r="V47" i="2"/>
  <c r="AX39" i="4" s="1"/>
  <c r="M50" i="2"/>
  <c r="AO42" i="4" s="1"/>
  <c r="S12" i="2"/>
  <c r="AU4" i="4" s="1"/>
  <c r="K20" i="2"/>
  <c r="AM12" i="4" s="1"/>
  <c r="K32" i="2"/>
  <c r="AM24" i="4" s="1"/>
  <c r="S32" i="2"/>
  <c r="AU24" i="4" s="1"/>
  <c r="K36" i="2"/>
  <c r="AM28" i="4" s="1"/>
  <c r="S36" i="2"/>
  <c r="AU28" i="4" s="1"/>
  <c r="W36" i="2"/>
  <c r="AY28" i="4" s="1"/>
  <c r="K40" i="2"/>
  <c r="AM32" i="4" s="1"/>
  <c r="K44" i="2"/>
  <c r="AM36" i="4" s="1"/>
  <c r="S44" i="2"/>
  <c r="AU36" i="4" s="1"/>
  <c r="K48" i="2"/>
  <c r="AM40" i="4" s="1"/>
  <c r="S48" i="2"/>
  <c r="AU40" i="4" s="1"/>
  <c r="W48" i="2"/>
  <c r="AY40" i="4" s="1"/>
  <c r="G12" i="2"/>
  <c r="L12" i="2"/>
  <c r="AN4" i="4" s="1"/>
  <c r="T12" i="2"/>
  <c r="AV4" i="4" s="1"/>
  <c r="H13" i="2"/>
  <c r="AJ5" i="4" s="1"/>
  <c r="M13" i="2"/>
  <c r="AO5" i="4" s="1"/>
  <c r="Q13" i="2"/>
  <c r="AS5" i="4" s="1"/>
  <c r="U13" i="2"/>
  <c r="AW5" i="4" s="1"/>
  <c r="Y13" i="2"/>
  <c r="BA5" i="4" s="1"/>
  <c r="I14" i="2"/>
  <c r="AK6" i="4" s="1"/>
  <c r="R14" i="2"/>
  <c r="AT6" i="4" s="1"/>
  <c r="V14" i="2"/>
  <c r="AX6" i="4" s="1"/>
  <c r="K15" i="2"/>
  <c r="AM7" i="4" s="1"/>
  <c r="S15" i="2"/>
  <c r="AU7" i="4" s="1"/>
  <c r="W15" i="2"/>
  <c r="AY7" i="4" s="1"/>
  <c r="G16" i="2"/>
  <c r="AI8" i="4" s="1"/>
  <c r="L16" i="2"/>
  <c r="AN8" i="4" s="1"/>
  <c r="T16" i="2"/>
  <c r="AV8" i="4" s="1"/>
  <c r="X16" i="2"/>
  <c r="AZ8" i="4" s="1"/>
  <c r="H17" i="2"/>
  <c r="AJ9" i="4" s="1"/>
  <c r="M17" i="2"/>
  <c r="AO9" i="4" s="1"/>
  <c r="Q17" i="2"/>
  <c r="AS9" i="4" s="1"/>
  <c r="U17" i="2"/>
  <c r="AW9" i="4" s="1"/>
  <c r="Y17" i="2"/>
  <c r="BA9" i="4" s="1"/>
  <c r="I18" i="2"/>
  <c r="AK10" i="4" s="1"/>
  <c r="R18" i="2"/>
  <c r="AT10" i="4" s="1"/>
  <c r="V18" i="2"/>
  <c r="AX10" i="4" s="1"/>
  <c r="K19" i="2"/>
  <c r="AM11" i="4" s="1"/>
  <c r="S19" i="2"/>
  <c r="AU11" i="4" s="1"/>
  <c r="W19" i="2"/>
  <c r="AY11" i="4" s="1"/>
  <c r="G20" i="2"/>
  <c r="AI12" i="4" s="1"/>
  <c r="L20" i="2"/>
  <c r="AN12" i="4" s="1"/>
  <c r="T20" i="2"/>
  <c r="AV12" i="4" s="1"/>
  <c r="X20" i="2"/>
  <c r="AZ12" i="4" s="1"/>
  <c r="H21" i="2"/>
  <c r="AJ13" i="4" s="1"/>
  <c r="M21" i="2"/>
  <c r="AO13" i="4" s="1"/>
  <c r="Q21" i="2"/>
  <c r="AS13" i="4" s="1"/>
  <c r="U21" i="2"/>
  <c r="AW13" i="4" s="1"/>
  <c r="Y21" i="2"/>
  <c r="BA13" i="4" s="1"/>
  <c r="I22" i="2"/>
  <c r="AK14" i="4" s="1"/>
  <c r="R22" i="2"/>
  <c r="AT14" i="4" s="1"/>
  <c r="V22" i="2"/>
  <c r="AX14" i="4" s="1"/>
  <c r="K23" i="2"/>
  <c r="AM15" i="4" s="1"/>
  <c r="S23" i="2"/>
  <c r="AU15" i="4" s="1"/>
  <c r="W23" i="2"/>
  <c r="AY15" i="4" s="1"/>
  <c r="G24" i="2"/>
  <c r="AI16" i="4" s="1"/>
  <c r="L24" i="2"/>
  <c r="AN16" i="4" s="1"/>
  <c r="T24" i="2"/>
  <c r="AV16" i="4" s="1"/>
  <c r="X24" i="2"/>
  <c r="AZ16" i="4" s="1"/>
  <c r="H25" i="2"/>
  <c r="AJ17" i="4" s="1"/>
  <c r="M25" i="2"/>
  <c r="AO17" i="4" s="1"/>
  <c r="Q25" i="2"/>
  <c r="AS17" i="4" s="1"/>
  <c r="U25" i="2"/>
  <c r="AW17" i="4" s="1"/>
  <c r="Y25" i="2"/>
  <c r="BA17" i="4" s="1"/>
  <c r="I26" i="2"/>
  <c r="AK18" i="4" s="1"/>
  <c r="R26" i="2"/>
  <c r="AT18" i="4" s="1"/>
  <c r="V26" i="2"/>
  <c r="AX18" i="4" s="1"/>
  <c r="K27" i="2"/>
  <c r="AM19" i="4" s="1"/>
  <c r="S27" i="2"/>
  <c r="AU19" i="4" s="1"/>
  <c r="W27" i="2"/>
  <c r="AY19" i="4" s="1"/>
  <c r="G28" i="2"/>
  <c r="AI20" i="4" s="1"/>
  <c r="L28" i="2"/>
  <c r="AN20" i="4" s="1"/>
  <c r="T28" i="2"/>
  <c r="AV20" i="4" s="1"/>
  <c r="X28" i="2"/>
  <c r="AZ20" i="4" s="1"/>
  <c r="H29" i="2"/>
  <c r="AJ21" i="4" s="1"/>
  <c r="M29" i="2"/>
  <c r="AO21" i="4" s="1"/>
  <c r="Q29" i="2"/>
  <c r="AS21" i="4" s="1"/>
  <c r="U29" i="2"/>
  <c r="AW21" i="4" s="1"/>
  <c r="Y29" i="2"/>
  <c r="BA21" i="4" s="1"/>
  <c r="I30" i="2"/>
  <c r="AK22" i="4" s="1"/>
  <c r="R30" i="2"/>
  <c r="AT22" i="4" s="1"/>
  <c r="V30" i="2"/>
  <c r="AX22" i="4" s="1"/>
  <c r="Z30" i="2"/>
  <c r="BB22" i="4" s="1"/>
  <c r="K31" i="2"/>
  <c r="AM23" i="4" s="1"/>
  <c r="S31" i="2"/>
  <c r="AU23" i="4" s="1"/>
  <c r="W31" i="2"/>
  <c r="AY23" i="4" s="1"/>
  <c r="G32" i="2"/>
  <c r="AI24" i="4" s="1"/>
  <c r="L32" i="2"/>
  <c r="AN24" i="4" s="1"/>
  <c r="T32" i="2"/>
  <c r="AV24" i="4" s="1"/>
  <c r="X32" i="2"/>
  <c r="AZ24" i="4" s="1"/>
  <c r="H33" i="2"/>
  <c r="AJ25" i="4" s="1"/>
  <c r="M33" i="2"/>
  <c r="AO25" i="4" s="1"/>
  <c r="Q33" i="2"/>
  <c r="AS25" i="4" s="1"/>
  <c r="U33" i="2"/>
  <c r="AW25" i="4" s="1"/>
  <c r="Y33" i="2"/>
  <c r="BA25" i="4" s="1"/>
  <c r="I34" i="2"/>
  <c r="AK26" i="4" s="1"/>
  <c r="R34" i="2"/>
  <c r="AT26" i="4" s="1"/>
  <c r="V34" i="2"/>
  <c r="AX26" i="4" s="1"/>
  <c r="Z34" i="2"/>
  <c r="BB26" i="4" s="1"/>
  <c r="K35" i="2"/>
  <c r="AM27" i="4" s="1"/>
  <c r="S35" i="2"/>
  <c r="AU27" i="4" s="1"/>
  <c r="W35" i="2"/>
  <c r="AY27" i="4" s="1"/>
  <c r="G36" i="2"/>
  <c r="AI28" i="4" s="1"/>
  <c r="L36" i="2"/>
  <c r="AN28" i="4" s="1"/>
  <c r="T36" i="2"/>
  <c r="AV28" i="4" s="1"/>
  <c r="X36" i="2"/>
  <c r="AZ28" i="4" s="1"/>
  <c r="H37" i="2"/>
  <c r="AJ29" i="4" s="1"/>
  <c r="M37" i="2"/>
  <c r="AO29" i="4" s="1"/>
  <c r="Q37" i="2"/>
  <c r="AS29" i="4" s="1"/>
  <c r="U37" i="2"/>
  <c r="AW29" i="4" s="1"/>
  <c r="Y37" i="2"/>
  <c r="BA29" i="4" s="1"/>
  <c r="I38" i="2"/>
  <c r="AK30" i="4" s="1"/>
  <c r="R38" i="2"/>
  <c r="AT30" i="4" s="1"/>
  <c r="V38" i="2"/>
  <c r="AX30" i="4" s="1"/>
  <c r="Z38" i="2"/>
  <c r="BB30" i="4" s="1"/>
  <c r="K39" i="2"/>
  <c r="AM31" i="4" s="1"/>
  <c r="S39" i="2"/>
  <c r="AU31" i="4" s="1"/>
  <c r="W39" i="2"/>
  <c r="AY31" i="4" s="1"/>
  <c r="G40" i="2"/>
  <c r="AI32" i="4" s="1"/>
  <c r="L40" i="2"/>
  <c r="AN32" i="4" s="1"/>
  <c r="T40" i="2"/>
  <c r="AV32" i="4" s="1"/>
  <c r="X40" i="2"/>
  <c r="AZ32" i="4" s="1"/>
  <c r="H41" i="2"/>
  <c r="AJ33" i="4" s="1"/>
  <c r="M41" i="2"/>
  <c r="AO33" i="4" s="1"/>
  <c r="Q41" i="2"/>
  <c r="AS33" i="4" s="1"/>
  <c r="U41" i="2"/>
  <c r="AW33" i="4" s="1"/>
  <c r="Y41" i="2"/>
  <c r="BA33" i="4" s="1"/>
  <c r="I42" i="2"/>
  <c r="AK34" i="4" s="1"/>
  <c r="R42" i="2"/>
  <c r="AT34" i="4" s="1"/>
  <c r="V42" i="2"/>
  <c r="AX34" i="4" s="1"/>
  <c r="Z42" i="2"/>
  <c r="BB34" i="4" s="1"/>
  <c r="K43" i="2"/>
  <c r="AM35" i="4" s="1"/>
  <c r="S43" i="2"/>
  <c r="AU35" i="4" s="1"/>
  <c r="W43" i="2"/>
  <c r="AY35" i="4" s="1"/>
  <c r="G44" i="2"/>
  <c r="AI36" i="4" s="1"/>
  <c r="L44" i="2"/>
  <c r="AN36" i="4" s="1"/>
  <c r="T44" i="2"/>
  <c r="AV36" i="4" s="1"/>
  <c r="X44" i="2"/>
  <c r="AZ36" i="4" s="1"/>
  <c r="H45" i="2"/>
  <c r="AJ37" i="4" s="1"/>
  <c r="M45" i="2"/>
  <c r="AO37" i="4" s="1"/>
  <c r="Q45" i="2"/>
  <c r="AS37" i="4" s="1"/>
  <c r="U45" i="2"/>
  <c r="AW37" i="4" s="1"/>
  <c r="Y45" i="2"/>
  <c r="BA37" i="4" s="1"/>
  <c r="I46" i="2"/>
  <c r="AK38" i="4" s="1"/>
  <c r="R46" i="2"/>
  <c r="AT38" i="4" s="1"/>
  <c r="V46" i="2"/>
  <c r="AX38" i="4" s="1"/>
  <c r="Z46" i="2"/>
  <c r="BB38" i="4" s="1"/>
  <c r="K47" i="2"/>
  <c r="AM39" i="4" s="1"/>
  <c r="S47" i="2"/>
  <c r="AU39" i="4" s="1"/>
  <c r="W47" i="2"/>
  <c r="AY39" i="4" s="1"/>
  <c r="G48" i="2"/>
  <c r="AI40" i="4" s="1"/>
  <c r="L48" i="2"/>
  <c r="AN40" i="4" s="1"/>
  <c r="T48" i="2"/>
  <c r="AV40" i="4" s="1"/>
  <c r="X48" i="2"/>
  <c r="AZ40" i="4" s="1"/>
  <c r="H49" i="2"/>
  <c r="AJ41" i="4" s="1"/>
  <c r="M49" i="2"/>
  <c r="AO41" i="4" s="1"/>
  <c r="Q49" i="2"/>
  <c r="AS41" i="4" s="1"/>
  <c r="U49" i="2"/>
  <c r="AW41" i="4" s="1"/>
  <c r="Y49" i="2"/>
  <c r="BA41" i="4" s="1"/>
  <c r="I50" i="2"/>
  <c r="AK42" i="4" s="1"/>
  <c r="R50" i="2"/>
  <c r="AT42" i="4" s="1"/>
  <c r="V50" i="2"/>
  <c r="AX42" i="4" s="1"/>
  <c r="Z50" i="2"/>
  <c r="BB42" i="4" s="1"/>
  <c r="K12" i="2"/>
  <c r="AM4" i="4" s="1"/>
  <c r="S16" i="2"/>
  <c r="AU8" i="4" s="1"/>
  <c r="W16" i="2"/>
  <c r="AY8" i="4" s="1"/>
  <c r="W20" i="2"/>
  <c r="AY12" i="4" s="1"/>
  <c r="I12" i="2"/>
  <c r="AK4" i="4" s="1"/>
  <c r="R12" i="2"/>
  <c r="AT4" i="4" s="1"/>
  <c r="K13" i="2"/>
  <c r="AM5" i="4" s="1"/>
  <c r="S13" i="2"/>
  <c r="AU5" i="4" s="1"/>
  <c r="W13" i="2"/>
  <c r="AY5" i="4" s="1"/>
  <c r="G14" i="2"/>
  <c r="L14" i="2"/>
  <c r="AN6" i="4" s="1"/>
  <c r="T14" i="2"/>
  <c r="AV6" i="4" s="1"/>
  <c r="X14" i="2"/>
  <c r="AZ6" i="4" s="1"/>
  <c r="H15" i="2"/>
  <c r="AJ7" i="4" s="1"/>
  <c r="M15" i="2"/>
  <c r="AO7" i="4" s="1"/>
  <c r="Q15" i="2"/>
  <c r="AS7" i="4" s="1"/>
  <c r="U15" i="2"/>
  <c r="AW7" i="4" s="1"/>
  <c r="Y15" i="2"/>
  <c r="BA7" i="4" s="1"/>
  <c r="I16" i="2"/>
  <c r="AK8" i="4" s="1"/>
  <c r="R16" i="2"/>
  <c r="AT8" i="4" s="1"/>
  <c r="V16" i="2"/>
  <c r="AX8" i="4" s="1"/>
  <c r="BB8" i="4"/>
  <c r="K17" i="2"/>
  <c r="AM9" i="4" s="1"/>
  <c r="S17" i="2"/>
  <c r="AU9" i="4" s="1"/>
  <c r="W17" i="2"/>
  <c r="AY9" i="4" s="1"/>
  <c r="G18" i="2"/>
  <c r="AI10" i="4" s="1"/>
  <c r="L18" i="2"/>
  <c r="AN10" i="4" s="1"/>
  <c r="T18" i="2"/>
  <c r="AV10" i="4" s="1"/>
  <c r="X18" i="2"/>
  <c r="AZ10" i="4" s="1"/>
  <c r="H19" i="2"/>
  <c r="AJ11" i="4" s="1"/>
  <c r="M19" i="2"/>
  <c r="AO11" i="4" s="1"/>
  <c r="Q19" i="2"/>
  <c r="AS11" i="4" s="1"/>
  <c r="U19" i="2"/>
  <c r="AW11" i="4" s="1"/>
  <c r="Y19" i="2"/>
  <c r="BA11" i="4" s="1"/>
  <c r="I20" i="2"/>
  <c r="AK12" i="4" s="1"/>
  <c r="R20" i="2"/>
  <c r="AT12" i="4" s="1"/>
  <c r="V20" i="2"/>
  <c r="AX12" i="4" s="1"/>
  <c r="K21" i="2"/>
  <c r="AM13" i="4" s="1"/>
  <c r="S21" i="2"/>
  <c r="AU13" i="4" s="1"/>
  <c r="W21" i="2"/>
  <c r="AY13" i="4" s="1"/>
  <c r="G22" i="2"/>
  <c r="AI14" i="4" s="1"/>
  <c r="L22" i="2"/>
  <c r="AN14" i="4" s="1"/>
  <c r="T22" i="2"/>
  <c r="AV14" i="4" s="1"/>
  <c r="X22" i="2"/>
  <c r="AZ14" i="4" s="1"/>
  <c r="H23" i="2"/>
  <c r="AJ15" i="4" s="1"/>
  <c r="M23" i="2"/>
  <c r="AO15" i="4" s="1"/>
  <c r="Q23" i="2"/>
  <c r="AS15" i="4" s="1"/>
  <c r="U23" i="2"/>
  <c r="AW15" i="4" s="1"/>
  <c r="Y23" i="2"/>
  <c r="BA15" i="4" s="1"/>
  <c r="I24" i="2"/>
  <c r="AK16" i="4" s="1"/>
  <c r="R24" i="2"/>
  <c r="AT16" i="4" s="1"/>
  <c r="V24" i="2"/>
  <c r="AX16" i="4" s="1"/>
  <c r="K25" i="2"/>
  <c r="AM17" i="4" s="1"/>
  <c r="S25" i="2"/>
  <c r="AU17" i="4" s="1"/>
  <c r="W25" i="2"/>
  <c r="AY17" i="4" s="1"/>
  <c r="G26" i="2"/>
  <c r="AI18" i="4" s="1"/>
  <c r="L26" i="2"/>
  <c r="AN18" i="4" s="1"/>
  <c r="T26" i="2"/>
  <c r="AV18" i="4" s="1"/>
  <c r="X26" i="2"/>
  <c r="AZ18" i="4" s="1"/>
  <c r="H27" i="2"/>
  <c r="AJ19" i="4" s="1"/>
  <c r="M27" i="2"/>
  <c r="AO19" i="4" s="1"/>
  <c r="Q27" i="2"/>
  <c r="AS19" i="4" s="1"/>
  <c r="U27" i="2"/>
  <c r="AW19" i="4" s="1"/>
  <c r="Y27" i="2"/>
  <c r="BA19" i="4" s="1"/>
  <c r="I28" i="2"/>
  <c r="AK20" i="4" s="1"/>
  <c r="R28" i="2"/>
  <c r="AT20" i="4" s="1"/>
  <c r="V28" i="2"/>
  <c r="AX20" i="4" s="1"/>
  <c r="Z28" i="2"/>
  <c r="BB20" i="4" s="1"/>
  <c r="K29" i="2"/>
  <c r="AM21" i="4" s="1"/>
  <c r="S29" i="2"/>
  <c r="AU21" i="4" s="1"/>
  <c r="W29" i="2"/>
  <c r="AY21" i="4" s="1"/>
  <c r="G30" i="2"/>
  <c r="AI22" i="4" s="1"/>
  <c r="L30" i="2"/>
  <c r="AN22" i="4" s="1"/>
  <c r="T30" i="2"/>
  <c r="AV22" i="4" s="1"/>
  <c r="X30" i="2"/>
  <c r="AZ22" i="4" s="1"/>
  <c r="H31" i="2"/>
  <c r="AJ23" i="4" s="1"/>
  <c r="M31" i="2"/>
  <c r="AO23" i="4" s="1"/>
  <c r="Q31" i="2"/>
  <c r="AS23" i="4" s="1"/>
  <c r="U31" i="2"/>
  <c r="AW23" i="4" s="1"/>
  <c r="Y31" i="2"/>
  <c r="BA23" i="4" s="1"/>
  <c r="I32" i="2"/>
  <c r="AK24" i="4" s="1"/>
  <c r="R32" i="2"/>
  <c r="AT24" i="4" s="1"/>
  <c r="V32" i="2"/>
  <c r="AX24" i="4" s="1"/>
  <c r="Z32" i="2"/>
  <c r="BB24" i="4" s="1"/>
  <c r="K33" i="2"/>
  <c r="AM25" i="4" s="1"/>
  <c r="S33" i="2"/>
  <c r="AU25" i="4" s="1"/>
  <c r="W33" i="2"/>
  <c r="AY25" i="4" s="1"/>
  <c r="G34" i="2"/>
  <c r="AI26" i="4" s="1"/>
  <c r="L34" i="2"/>
  <c r="AN26" i="4" s="1"/>
  <c r="T34" i="2"/>
  <c r="AV26" i="4" s="1"/>
  <c r="X34" i="2"/>
  <c r="AZ26" i="4" s="1"/>
  <c r="H35" i="2"/>
  <c r="AJ27" i="4" s="1"/>
  <c r="M35" i="2"/>
  <c r="AO27" i="4" s="1"/>
  <c r="Q35" i="2"/>
  <c r="AS27" i="4" s="1"/>
  <c r="U35" i="2"/>
  <c r="AW27" i="4" s="1"/>
  <c r="Y35" i="2"/>
  <c r="BA27" i="4" s="1"/>
  <c r="I36" i="2"/>
  <c r="AK28" i="4" s="1"/>
  <c r="R36" i="2"/>
  <c r="AT28" i="4" s="1"/>
  <c r="V36" i="2"/>
  <c r="AX28" i="4" s="1"/>
  <c r="Z36" i="2"/>
  <c r="BB28" i="4" s="1"/>
  <c r="K37" i="2"/>
  <c r="AM29" i="4" s="1"/>
  <c r="S37" i="2"/>
  <c r="AU29" i="4" s="1"/>
  <c r="W37" i="2"/>
  <c r="AY29" i="4" s="1"/>
  <c r="G38" i="2"/>
  <c r="AI30" i="4" s="1"/>
  <c r="L38" i="2"/>
  <c r="AN30" i="4" s="1"/>
  <c r="T38" i="2"/>
  <c r="AV30" i="4" s="1"/>
  <c r="X38" i="2"/>
  <c r="AZ30" i="4" s="1"/>
  <c r="H39" i="2"/>
  <c r="AJ31" i="4" s="1"/>
  <c r="M39" i="2"/>
  <c r="AO31" i="4" s="1"/>
  <c r="Q39" i="2"/>
  <c r="AS31" i="4" s="1"/>
  <c r="U39" i="2"/>
  <c r="AW31" i="4" s="1"/>
  <c r="Y39" i="2"/>
  <c r="BA31" i="4" s="1"/>
  <c r="I40" i="2"/>
  <c r="AK32" i="4" s="1"/>
  <c r="R40" i="2"/>
  <c r="AT32" i="4" s="1"/>
  <c r="V40" i="2"/>
  <c r="AX32" i="4" s="1"/>
  <c r="Z40" i="2"/>
  <c r="BB32" i="4" s="1"/>
  <c r="K41" i="2"/>
  <c r="AM33" i="4" s="1"/>
  <c r="S41" i="2"/>
  <c r="AU33" i="4" s="1"/>
  <c r="W41" i="2"/>
  <c r="AY33" i="4" s="1"/>
  <c r="G42" i="2"/>
  <c r="AI34" i="4" s="1"/>
  <c r="L42" i="2"/>
  <c r="AN34" i="4" s="1"/>
  <c r="T42" i="2"/>
  <c r="AV34" i="4" s="1"/>
  <c r="X42" i="2"/>
  <c r="AZ34" i="4" s="1"/>
  <c r="H43" i="2"/>
  <c r="AJ35" i="4" s="1"/>
  <c r="M43" i="2"/>
  <c r="AO35" i="4" s="1"/>
  <c r="Q43" i="2"/>
  <c r="AS35" i="4" s="1"/>
  <c r="U43" i="2"/>
  <c r="AW35" i="4" s="1"/>
  <c r="Y43" i="2"/>
  <c r="BA35" i="4" s="1"/>
  <c r="I44" i="2"/>
  <c r="AK36" i="4" s="1"/>
  <c r="R44" i="2"/>
  <c r="AT36" i="4" s="1"/>
  <c r="V44" i="2"/>
  <c r="AX36" i="4" s="1"/>
  <c r="Z44" i="2"/>
  <c r="BB36" i="4" s="1"/>
  <c r="K45" i="2"/>
  <c r="AM37" i="4" s="1"/>
  <c r="S45" i="2"/>
  <c r="AU37" i="4" s="1"/>
  <c r="W45" i="2"/>
  <c r="AY37" i="4" s="1"/>
  <c r="G46" i="2"/>
  <c r="AI38" i="4" s="1"/>
  <c r="L46" i="2"/>
  <c r="AN38" i="4" s="1"/>
  <c r="T46" i="2"/>
  <c r="AV38" i="4" s="1"/>
  <c r="X46" i="2"/>
  <c r="AZ38" i="4" s="1"/>
  <c r="H47" i="2"/>
  <c r="AJ39" i="4" s="1"/>
  <c r="M47" i="2"/>
  <c r="AO39" i="4" s="1"/>
  <c r="Q47" i="2"/>
  <c r="AS39" i="4" s="1"/>
  <c r="U47" i="2"/>
  <c r="AW39" i="4" s="1"/>
  <c r="Y47" i="2"/>
  <c r="BA39" i="4" s="1"/>
  <c r="I48" i="2"/>
  <c r="AK40" i="4" s="1"/>
  <c r="R48" i="2"/>
  <c r="AT40" i="4" s="1"/>
  <c r="V48" i="2"/>
  <c r="AX40" i="4" s="1"/>
  <c r="Z48" i="2"/>
  <c r="BB40" i="4" s="1"/>
  <c r="K49" i="2"/>
  <c r="AM41" i="4" s="1"/>
  <c r="S49" i="2"/>
  <c r="AU41" i="4" s="1"/>
  <c r="W49" i="2"/>
  <c r="AY41" i="4" s="1"/>
  <c r="G50" i="2"/>
  <c r="AI42" i="4" s="1"/>
  <c r="L50" i="2"/>
  <c r="AN42" i="4" s="1"/>
  <c r="T50" i="2"/>
  <c r="AV42" i="4" s="1"/>
  <c r="X50" i="2"/>
  <c r="AZ42" i="4" s="1"/>
  <c r="K16" i="2"/>
  <c r="AM8" i="4" s="1"/>
  <c r="S20" i="2"/>
  <c r="AU12" i="4" s="1"/>
  <c r="K24" i="2"/>
  <c r="AM16" i="4" s="1"/>
  <c r="S24" i="2"/>
  <c r="AU16" i="4" s="1"/>
  <c r="W24" i="2"/>
  <c r="AY16" i="4" s="1"/>
  <c r="K28" i="2"/>
  <c r="AM20" i="4" s="1"/>
  <c r="S28" i="2"/>
  <c r="AU20" i="4" s="1"/>
  <c r="W28" i="2"/>
  <c r="AY20" i="4" s="1"/>
  <c r="W32" i="2"/>
  <c r="AY24" i="4" s="1"/>
  <c r="S40" i="2"/>
  <c r="AU32" i="4" s="1"/>
  <c r="W40" i="2"/>
  <c r="AY32" i="4" s="1"/>
  <c r="W44" i="2"/>
  <c r="AY36" i="4" s="1"/>
  <c r="AN3" i="4"/>
  <c r="AV3" i="4"/>
  <c r="H12" i="2"/>
  <c r="AJ4" i="4" s="1"/>
  <c r="M12" i="2"/>
  <c r="AO4" i="4" s="1"/>
  <c r="Q12" i="2"/>
  <c r="AS4" i="4" s="1"/>
  <c r="U12" i="2"/>
  <c r="AW4" i="4" s="1"/>
  <c r="I13" i="2"/>
  <c r="AK5" i="4" s="1"/>
  <c r="R13" i="2"/>
  <c r="AT5" i="4" s="1"/>
  <c r="V13" i="2"/>
  <c r="AX5" i="4" s="1"/>
  <c r="K14" i="2"/>
  <c r="G15" i="2"/>
  <c r="L15" i="2"/>
  <c r="AN7" i="4" s="1"/>
  <c r="T15" i="2"/>
  <c r="AV7" i="4" s="1"/>
  <c r="H16" i="2"/>
  <c r="AJ8" i="4" s="1"/>
  <c r="M16" i="2"/>
  <c r="AO8" i="4" s="1"/>
  <c r="Q16" i="2"/>
  <c r="AS8" i="4" s="1"/>
  <c r="U16" i="2"/>
  <c r="AW8" i="4" s="1"/>
  <c r="I17" i="2"/>
  <c r="AK9" i="4" s="1"/>
  <c r="R17" i="2"/>
  <c r="AT9" i="4" s="1"/>
  <c r="V17" i="2"/>
  <c r="AX9" i="4" s="1"/>
  <c r="K18" i="2"/>
  <c r="AM10" i="4" s="1"/>
  <c r="S18" i="2"/>
  <c r="AU10" i="4" s="1"/>
  <c r="G19" i="2"/>
  <c r="AI11" i="4" s="1"/>
  <c r="L19" i="2"/>
  <c r="AN11" i="4" s="1"/>
  <c r="T19" i="2"/>
  <c r="AV11" i="4" s="1"/>
  <c r="H20" i="2"/>
  <c r="AJ12" i="4" s="1"/>
  <c r="M20" i="2"/>
  <c r="AO12" i="4" s="1"/>
  <c r="Q20" i="2"/>
  <c r="AS12" i="4" s="1"/>
  <c r="U20" i="2"/>
  <c r="AW12" i="4" s="1"/>
  <c r="I21" i="2"/>
  <c r="R21" i="2"/>
  <c r="AT13" i="4" s="1"/>
  <c r="V21" i="2"/>
  <c r="AX13" i="4" s="1"/>
  <c r="K22" i="2"/>
  <c r="AM14" i="4" s="1"/>
  <c r="S22" i="2"/>
  <c r="AU14" i="4" s="1"/>
  <c r="G23" i="2"/>
  <c r="AI15" i="4" s="1"/>
  <c r="L23" i="2"/>
  <c r="AN15" i="4" s="1"/>
  <c r="T23" i="2"/>
  <c r="AV15" i="4" s="1"/>
  <c r="H24" i="2"/>
  <c r="AJ16" i="4" s="1"/>
  <c r="M24" i="2"/>
  <c r="AO16" i="4" s="1"/>
  <c r="Q24" i="2"/>
  <c r="AS16" i="4" s="1"/>
  <c r="U24" i="2"/>
  <c r="AW16" i="4" s="1"/>
  <c r="I25" i="2"/>
  <c r="AK17" i="4" s="1"/>
  <c r="R25" i="2"/>
  <c r="AT17" i="4" s="1"/>
  <c r="V25" i="2"/>
  <c r="AX17" i="4" s="1"/>
  <c r="K26" i="2"/>
  <c r="AM18" i="4" s="1"/>
  <c r="S26" i="2"/>
  <c r="AU18" i="4" s="1"/>
  <c r="G27" i="2"/>
  <c r="AI19" i="4" s="1"/>
  <c r="L27" i="2"/>
  <c r="AN19" i="4" s="1"/>
  <c r="T27" i="2"/>
  <c r="AV19" i="4" s="1"/>
  <c r="H28" i="2"/>
  <c r="AJ20" i="4" s="1"/>
  <c r="M28" i="2"/>
  <c r="AO20" i="4" s="1"/>
  <c r="Q28" i="2"/>
  <c r="AS20" i="4" s="1"/>
  <c r="U28" i="2"/>
  <c r="AW20" i="4" s="1"/>
  <c r="I29" i="2"/>
  <c r="AK21" i="4" s="1"/>
  <c r="R29" i="2"/>
  <c r="AT21" i="4" s="1"/>
  <c r="V29" i="2"/>
  <c r="AX21" i="4" s="1"/>
  <c r="K30" i="2"/>
  <c r="AM22" i="4" s="1"/>
  <c r="S30" i="2"/>
  <c r="AU22" i="4" s="1"/>
  <c r="G31" i="2"/>
  <c r="AI23" i="4" s="1"/>
  <c r="L31" i="2"/>
  <c r="AN23" i="4" s="1"/>
  <c r="T31" i="2"/>
  <c r="AV23" i="4" s="1"/>
  <c r="H32" i="2"/>
  <c r="AJ24" i="4" s="1"/>
  <c r="M32" i="2"/>
  <c r="AO24" i="4" s="1"/>
  <c r="Q32" i="2"/>
  <c r="AS24" i="4" s="1"/>
  <c r="U32" i="2"/>
  <c r="AW24" i="4" s="1"/>
  <c r="I33" i="2"/>
  <c r="AK25" i="4" s="1"/>
  <c r="R33" i="2"/>
  <c r="AT25" i="4" s="1"/>
  <c r="V33" i="2"/>
  <c r="AX25" i="4" s="1"/>
  <c r="K34" i="2"/>
  <c r="AM26" i="4" s="1"/>
  <c r="S34" i="2"/>
  <c r="AU26" i="4" s="1"/>
  <c r="G35" i="2"/>
  <c r="AI27" i="4" s="1"/>
  <c r="L35" i="2"/>
  <c r="AN27" i="4" s="1"/>
  <c r="T35" i="2"/>
  <c r="AV27" i="4" s="1"/>
  <c r="H36" i="2"/>
  <c r="AJ28" i="4" s="1"/>
  <c r="M36" i="2"/>
  <c r="AO28" i="4" s="1"/>
  <c r="Q36" i="2"/>
  <c r="AS28" i="4" s="1"/>
  <c r="U36" i="2"/>
  <c r="AW28" i="4" s="1"/>
  <c r="I37" i="2"/>
  <c r="AK29" i="4" s="1"/>
  <c r="R37" i="2"/>
  <c r="AT29" i="4" s="1"/>
  <c r="V37" i="2"/>
  <c r="AX29" i="4" s="1"/>
  <c r="K38" i="2"/>
  <c r="AM30" i="4" s="1"/>
  <c r="S38" i="2"/>
  <c r="AU30" i="4" s="1"/>
  <c r="G39" i="2"/>
  <c r="AI31" i="4" s="1"/>
  <c r="L39" i="2"/>
  <c r="AN31" i="4" s="1"/>
  <c r="T39" i="2"/>
  <c r="AV31" i="4" s="1"/>
  <c r="H40" i="2"/>
  <c r="AJ32" i="4" s="1"/>
  <c r="M40" i="2"/>
  <c r="AO32" i="4" s="1"/>
  <c r="Q40" i="2"/>
  <c r="AS32" i="4" s="1"/>
  <c r="U40" i="2"/>
  <c r="AW32" i="4" s="1"/>
  <c r="I41" i="2"/>
  <c r="AK33" i="4" s="1"/>
  <c r="R41" i="2"/>
  <c r="AT33" i="4" s="1"/>
  <c r="V41" i="2"/>
  <c r="AX33" i="4" s="1"/>
  <c r="K42" i="2"/>
  <c r="AM34" i="4" s="1"/>
  <c r="S42" i="2"/>
  <c r="AU34" i="4" s="1"/>
  <c r="G43" i="2"/>
  <c r="AI35" i="4" s="1"/>
  <c r="L43" i="2"/>
  <c r="AN35" i="4" s="1"/>
  <c r="T43" i="2"/>
  <c r="AV35" i="4" s="1"/>
  <c r="H44" i="2"/>
  <c r="AJ36" i="4" s="1"/>
  <c r="M44" i="2"/>
  <c r="AO36" i="4" s="1"/>
  <c r="Q44" i="2"/>
  <c r="AS36" i="4" s="1"/>
  <c r="U44" i="2"/>
  <c r="AW36" i="4" s="1"/>
  <c r="I45" i="2"/>
  <c r="AK37" i="4" s="1"/>
  <c r="R45" i="2"/>
  <c r="AT37" i="4" s="1"/>
  <c r="V45" i="2"/>
  <c r="AX37" i="4" s="1"/>
  <c r="K46" i="2"/>
  <c r="AM38" i="4" s="1"/>
  <c r="S46" i="2"/>
  <c r="AU38" i="4" s="1"/>
  <c r="G47" i="2"/>
  <c r="L47" i="2"/>
  <c r="AN39" i="4" s="1"/>
  <c r="T47" i="2"/>
  <c r="AV39" i="4" s="1"/>
  <c r="H48" i="2"/>
  <c r="AJ40" i="4" s="1"/>
  <c r="M48" i="2"/>
  <c r="AO40" i="4" s="1"/>
  <c r="Q48" i="2"/>
  <c r="AS40" i="4" s="1"/>
  <c r="U48" i="2"/>
  <c r="AW40" i="4" s="1"/>
  <c r="I49" i="2"/>
  <c r="AK41" i="4" s="1"/>
  <c r="R49" i="2"/>
  <c r="AT41" i="4" s="1"/>
  <c r="V49" i="2"/>
  <c r="AX41" i="4" s="1"/>
  <c r="K50" i="2"/>
  <c r="AM42" i="4" s="1"/>
  <c r="S50" i="2"/>
  <c r="AU42" i="4" s="1"/>
  <c r="AF17" i="2"/>
  <c r="G26" i="5" l="1"/>
  <c r="AI7" i="4"/>
  <c r="E15" i="2"/>
  <c r="AG7" i="4" s="1"/>
  <c r="AI6" i="4"/>
  <c r="E14" i="2"/>
  <c r="AI4" i="4"/>
  <c r="E12" i="2"/>
  <c r="AG23" i="2" s="1"/>
  <c r="AI5" i="4"/>
  <c r="E13" i="2"/>
  <c r="AG5" i="4" s="1"/>
  <c r="D86" i="2"/>
  <c r="D99" i="2"/>
  <c r="D98" i="2"/>
  <c r="AA98" i="2" s="1"/>
  <c r="AA59" i="2"/>
  <c r="C59" i="2" s="1"/>
  <c r="P11" i="2"/>
  <c r="AR3" i="4" s="1"/>
  <c r="E11" i="2"/>
  <c r="AG22" i="2" s="1"/>
  <c r="AG8" i="4"/>
  <c r="AG10" i="4"/>
  <c r="AP3" i="4"/>
  <c r="R96" i="2"/>
  <c r="AC96" i="2" s="1"/>
  <c r="P43" i="2"/>
  <c r="AR35" i="4" s="1"/>
  <c r="AP35" i="4"/>
  <c r="P36" i="2"/>
  <c r="AR28" i="4" s="1"/>
  <c r="AQ28" i="4"/>
  <c r="P21" i="2"/>
  <c r="AR13" i="4" s="1"/>
  <c r="AP13" i="4"/>
  <c r="M77" i="2"/>
  <c r="M81" i="2"/>
  <c r="M85" i="2"/>
  <c r="M89" i="2"/>
  <c r="M93" i="2"/>
  <c r="M97" i="2"/>
  <c r="AK13" i="4"/>
  <c r="M63" i="2"/>
  <c r="AB63" i="2" s="1"/>
  <c r="AM6" i="4"/>
  <c r="P44" i="2"/>
  <c r="AR36" i="4" s="1"/>
  <c r="AQ36" i="4"/>
  <c r="P31" i="2"/>
  <c r="AR23" i="4" s="1"/>
  <c r="AP23" i="4"/>
  <c r="P23" i="2"/>
  <c r="AR15" i="4" s="1"/>
  <c r="AP15" i="4"/>
  <c r="P16" i="2"/>
  <c r="AR8" i="4" s="1"/>
  <c r="AP8" i="4"/>
  <c r="P47" i="2"/>
  <c r="AR39" i="4" s="1"/>
  <c r="AQ39" i="4"/>
  <c r="P22" i="2"/>
  <c r="AR14" i="4" s="1"/>
  <c r="AP14" i="4"/>
  <c r="P42" i="2"/>
  <c r="AR34" i="4" s="1"/>
  <c r="AP34" i="4"/>
  <c r="P34" i="2"/>
  <c r="AR26" i="4" s="1"/>
  <c r="AP26" i="4"/>
  <c r="P26" i="2"/>
  <c r="AR18" i="4" s="1"/>
  <c r="AP18" i="4"/>
  <c r="P18" i="2"/>
  <c r="AR10" i="4" s="1"/>
  <c r="AP10" i="4"/>
  <c r="P29" i="2"/>
  <c r="AR21" i="4" s="1"/>
  <c r="AP21" i="4"/>
  <c r="P12" i="2"/>
  <c r="AR4" i="4" s="1"/>
  <c r="AP4" i="4"/>
  <c r="M72" i="2"/>
  <c r="M80" i="2"/>
  <c r="M88" i="2"/>
  <c r="M92" i="2"/>
  <c r="M78" i="2"/>
  <c r="M82" i="2"/>
  <c r="AB82" i="2" s="1"/>
  <c r="M86" i="2"/>
  <c r="M90" i="2"/>
  <c r="M94" i="2"/>
  <c r="M98" i="2"/>
  <c r="AG39" i="4"/>
  <c r="AI39" i="4"/>
  <c r="P48" i="2"/>
  <c r="AR40" i="4" s="1"/>
  <c r="AQ40" i="4"/>
  <c r="P35" i="2"/>
  <c r="AR27" i="4" s="1"/>
  <c r="AP27" i="4"/>
  <c r="P27" i="2"/>
  <c r="AR19" i="4" s="1"/>
  <c r="AP19" i="4"/>
  <c r="P20" i="2"/>
  <c r="AR12" i="4" s="1"/>
  <c r="AP12" i="4"/>
  <c r="P46" i="2"/>
  <c r="AR38" i="4" s="1"/>
  <c r="AQ38" i="4"/>
  <c r="P25" i="2"/>
  <c r="AR17" i="4" s="1"/>
  <c r="AQ17" i="4"/>
  <c r="M67" i="2"/>
  <c r="AB67" i="2" s="1"/>
  <c r="M79" i="2"/>
  <c r="M83" i="2"/>
  <c r="M87" i="2"/>
  <c r="M91" i="2"/>
  <c r="M95" i="2"/>
  <c r="M99" i="2"/>
  <c r="M84" i="2"/>
  <c r="M96" i="2"/>
  <c r="AB96" i="2" s="1"/>
  <c r="M61" i="2"/>
  <c r="AB61" i="2" s="1"/>
  <c r="M66" i="2"/>
  <c r="AB66" i="2" s="1"/>
  <c r="P39" i="2"/>
  <c r="AR31" i="4" s="1"/>
  <c r="P19" i="2"/>
  <c r="AR11" i="4" s="1"/>
  <c r="P38" i="2"/>
  <c r="AR30" i="4" s="1"/>
  <c r="P30" i="2"/>
  <c r="AR22" i="4" s="1"/>
  <c r="P41" i="2"/>
  <c r="AR33" i="4" s="1"/>
  <c r="P33" i="2"/>
  <c r="AR25" i="4" s="1"/>
  <c r="P45" i="2"/>
  <c r="AR37" i="4" s="1"/>
  <c r="R98" i="2"/>
  <c r="AC98" i="2" s="1"/>
  <c r="P24" i="2"/>
  <c r="AR16" i="4" s="1"/>
  <c r="P32" i="2"/>
  <c r="AR24" i="4" s="1"/>
  <c r="P40" i="2"/>
  <c r="AR32" i="4" s="1"/>
  <c r="P15" i="2"/>
  <c r="AR7" i="4" s="1"/>
  <c r="P28" i="2"/>
  <c r="AR20" i="4" s="1"/>
  <c r="R97" i="2"/>
  <c r="AC97" i="2" s="1"/>
  <c r="AG32" i="4"/>
  <c r="AG31" i="4"/>
  <c r="AG30" i="4"/>
  <c r="R85" i="2"/>
  <c r="AC85" i="2" s="1"/>
  <c r="AG22" i="4"/>
  <c r="AG21" i="4"/>
  <c r="P13" i="2"/>
  <c r="D62" i="2" s="1"/>
  <c r="P14" i="2"/>
  <c r="D63" i="2" s="1"/>
  <c r="P17" i="2"/>
  <c r="D66" i="2" s="1"/>
  <c r="R67" i="2"/>
  <c r="AC67" i="2" s="1"/>
  <c r="R66" i="2"/>
  <c r="AC66" i="2" s="1"/>
  <c r="R63" i="2"/>
  <c r="AC63" i="2" s="1"/>
  <c r="R60" i="2" l="1"/>
  <c r="D65" i="2"/>
  <c r="AA65" i="2" s="1"/>
  <c r="D97" i="2"/>
  <c r="AA97" i="2" s="1"/>
  <c r="D60" i="2"/>
  <c r="AA60" i="2" s="1"/>
  <c r="D73" i="2"/>
  <c r="AA73" i="2" s="1"/>
  <c r="D93" i="2"/>
  <c r="AA93" i="2" s="1"/>
  <c r="D94" i="2"/>
  <c r="AA94" i="2" s="1"/>
  <c r="D96" i="2"/>
  <c r="AA96" i="2" s="1"/>
  <c r="C96" i="2" s="1"/>
  <c r="D79" i="2"/>
  <c r="AA79" i="2" s="1"/>
  <c r="D68" i="2"/>
  <c r="AA68" i="2" s="1"/>
  <c r="D72" i="2"/>
  <c r="AA72" i="2" s="1"/>
  <c r="D69" i="2"/>
  <c r="AA69" i="2" s="1"/>
  <c r="D70" i="2"/>
  <c r="D71" i="2"/>
  <c r="AA71" i="2" s="1"/>
  <c r="D76" i="2"/>
  <c r="AA76" i="2" s="1"/>
  <c r="D64" i="2"/>
  <c r="AA64" i="2" s="1"/>
  <c r="D61" i="2"/>
  <c r="AA61" i="2" s="1"/>
  <c r="D87" i="2"/>
  <c r="AA87" i="2" s="1"/>
  <c r="D80" i="2"/>
  <c r="AA80" i="2" s="1"/>
  <c r="D67" i="2"/>
  <c r="AA67" i="2" s="1"/>
  <c r="C67" i="2" s="1"/>
  <c r="D81" i="2"/>
  <c r="AA81" i="2" s="1"/>
  <c r="D82" i="2"/>
  <c r="AA82" i="2" s="1"/>
  <c r="D83" i="2"/>
  <c r="AA83" i="2" s="1"/>
  <c r="D84" i="2"/>
  <c r="AA84" i="2" s="1"/>
  <c r="D75" i="2"/>
  <c r="AA75" i="2" s="1"/>
  <c r="D77" i="2"/>
  <c r="AA77" i="2" s="1"/>
  <c r="D78" i="2"/>
  <c r="AA78" i="2" s="1"/>
  <c r="D95" i="2"/>
  <c r="AA95" i="2" s="1"/>
  <c r="D88" i="2"/>
  <c r="AA88" i="2" s="1"/>
  <c r="D89" i="2"/>
  <c r="AA89" i="2" s="1"/>
  <c r="D90" i="2"/>
  <c r="AA90" i="2" s="1"/>
  <c r="D91" i="2"/>
  <c r="AA91" i="2" s="1"/>
  <c r="D92" i="2"/>
  <c r="AA92" i="2" s="1"/>
  <c r="D74" i="2"/>
  <c r="AA74" i="2" s="1"/>
  <c r="D85" i="2"/>
  <c r="AA85" i="2" s="1"/>
  <c r="M69" i="2"/>
  <c r="AB69" i="2" s="1"/>
  <c r="AG11" i="4"/>
  <c r="AG13" i="4"/>
  <c r="AG16" i="4"/>
  <c r="M76" i="2"/>
  <c r="AB76" i="2" s="1"/>
  <c r="M73" i="2"/>
  <c r="AB73" i="2" s="1"/>
  <c r="M65" i="2"/>
  <c r="AB65" i="2" s="1"/>
  <c r="M71" i="2"/>
  <c r="AB71" i="2" s="1"/>
  <c r="M70" i="2"/>
  <c r="AB70" i="2" s="1"/>
  <c r="R65" i="2"/>
  <c r="AC65" i="2" s="1"/>
  <c r="R70" i="2"/>
  <c r="AC70" i="2" s="1"/>
  <c r="M75" i="2"/>
  <c r="AB75" i="2" s="1"/>
  <c r="M74" i="2"/>
  <c r="AB74" i="2" s="1"/>
  <c r="M68" i="2"/>
  <c r="AB68" i="2" s="1"/>
  <c r="M64" i="2"/>
  <c r="AB64" i="2" s="1"/>
  <c r="AG9" i="4"/>
  <c r="AA70" i="2"/>
  <c r="R61" i="2"/>
  <c r="AC61" i="2" s="1"/>
  <c r="R71" i="2"/>
  <c r="AC71" i="2" s="1"/>
  <c r="AG14" i="4"/>
  <c r="AG19" i="4"/>
  <c r="R81" i="2"/>
  <c r="AC81" i="2" s="1"/>
  <c r="AG24" i="4"/>
  <c r="AB97" i="2"/>
  <c r="AG40" i="4"/>
  <c r="AR6" i="4"/>
  <c r="AG17" i="4"/>
  <c r="R83" i="2"/>
  <c r="AC83" i="2" s="1"/>
  <c r="AG26" i="4"/>
  <c r="AB77" i="2"/>
  <c r="AG20" i="4"/>
  <c r="R93" i="2"/>
  <c r="AC93" i="2" s="1"/>
  <c r="AG36" i="4"/>
  <c r="R99" i="2"/>
  <c r="AC99" i="2" s="1"/>
  <c r="AG42" i="4"/>
  <c r="AB92" i="2"/>
  <c r="AG35" i="4"/>
  <c r="M62" i="2"/>
  <c r="AB62" i="2" s="1"/>
  <c r="R90" i="2"/>
  <c r="AC90" i="2" s="1"/>
  <c r="AG33" i="4"/>
  <c r="AG6" i="4"/>
  <c r="AG3" i="4"/>
  <c r="AR9" i="4"/>
  <c r="R95" i="2"/>
  <c r="AC95" i="2" s="1"/>
  <c r="AG38" i="4"/>
  <c r="AG12" i="4"/>
  <c r="AA62" i="2"/>
  <c r="AR5" i="4"/>
  <c r="AA86" i="2"/>
  <c r="AG29" i="4"/>
  <c r="R75" i="2"/>
  <c r="AC75" i="2" s="1"/>
  <c r="AG18" i="4"/>
  <c r="AB85" i="2"/>
  <c r="AG28" i="4"/>
  <c r="R82" i="2"/>
  <c r="AC82" i="2" s="1"/>
  <c r="AG25" i="4"/>
  <c r="AB91" i="2"/>
  <c r="AG34" i="4"/>
  <c r="AG23" i="4"/>
  <c r="R94" i="2"/>
  <c r="AC94" i="2" s="1"/>
  <c r="AG37" i="4"/>
  <c r="AG4" i="4"/>
  <c r="M60" i="2"/>
  <c r="AB60" i="2" s="1"/>
  <c r="AA63" i="2"/>
  <c r="C63" i="2" s="1"/>
  <c r="AA66" i="2"/>
  <c r="C66" i="2" s="1"/>
  <c r="AB98" i="2"/>
  <c r="C98" i="2" s="1"/>
  <c r="AG41" i="4"/>
  <c r="R84" i="2"/>
  <c r="AC84" i="2" s="1"/>
  <c r="AG27" i="4"/>
  <c r="R72" i="2"/>
  <c r="AC72" i="2" s="1"/>
  <c r="AG15" i="4"/>
  <c r="R64" i="2"/>
  <c r="AC64" i="2" s="1"/>
  <c r="R62" i="2"/>
  <c r="AC62" i="2" s="1"/>
  <c r="AB84" i="2"/>
  <c r="R80" i="2"/>
  <c r="AC80" i="2" s="1"/>
  <c r="AB80" i="2"/>
  <c r="R91" i="2"/>
  <c r="AC91" i="2" s="1"/>
  <c r="R92" i="2"/>
  <c r="AC92" i="2" s="1"/>
  <c r="AB94" i="2"/>
  <c r="AB72" i="2"/>
  <c r="AA99" i="2"/>
  <c r="AB99" i="2"/>
  <c r="AB95" i="2"/>
  <c r="AB81" i="2"/>
  <c r="AB93" i="2"/>
  <c r="AB78" i="2"/>
  <c r="R78" i="2"/>
  <c r="AC78" i="2" s="1"/>
  <c r="AB87" i="2"/>
  <c r="R87" i="2"/>
  <c r="AC87" i="2" s="1"/>
  <c r="R86" i="2"/>
  <c r="AC86" i="2" s="1"/>
  <c r="R76" i="2"/>
  <c r="AC76" i="2" s="1"/>
  <c r="AB86" i="2"/>
  <c r="R77" i="2"/>
  <c r="AC77" i="2" s="1"/>
  <c r="AB90" i="2"/>
  <c r="AB88" i="2"/>
  <c r="R88" i="2"/>
  <c r="AC88" i="2" s="1"/>
  <c r="R73" i="2"/>
  <c r="AC73" i="2" s="1"/>
  <c r="R89" i="2"/>
  <c r="AC89" i="2" s="1"/>
  <c r="AB89" i="2"/>
  <c r="AB83" i="2"/>
  <c r="R74" i="2"/>
  <c r="AC74" i="2" s="1"/>
  <c r="R79" i="2"/>
  <c r="AC79" i="2" s="1"/>
  <c r="AB79" i="2"/>
  <c r="R68" i="2"/>
  <c r="AC68" i="2" s="1"/>
  <c r="R69" i="2"/>
  <c r="AC69" i="2" s="1"/>
  <c r="AC60" i="2"/>
  <c r="C82" i="2" l="1"/>
  <c r="C65" i="2"/>
  <c r="C97" i="2"/>
  <c r="C85" i="2"/>
  <c r="C61" i="2"/>
  <c r="C70" i="2"/>
  <c r="C72" i="2"/>
  <c r="C77" i="2"/>
  <c r="C62" i="2"/>
  <c r="C95" i="2"/>
  <c r="C75" i="2"/>
  <c r="C76" i="2"/>
  <c r="C81" i="2"/>
  <c r="C90" i="2"/>
  <c r="C91" i="2"/>
  <c r="C88" i="2"/>
  <c r="C84" i="2"/>
  <c r="C89" i="2"/>
  <c r="C86" i="2"/>
  <c r="C99" i="2"/>
  <c r="C80" i="2"/>
  <c r="C69" i="2"/>
  <c r="C83" i="2"/>
  <c r="C93" i="2"/>
  <c r="C71" i="2"/>
  <c r="C74" i="2"/>
  <c r="C78" i="2"/>
  <c r="C87" i="2"/>
  <c r="C79" i="2"/>
  <c r="C60" i="2"/>
  <c r="C68" i="2"/>
  <c r="C73" i="2"/>
  <c r="C94" i="2"/>
  <c r="C92" i="2"/>
  <c r="C64" i="2"/>
  <c r="K58"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137146</author>
    <author>FONTAINE François</author>
  </authors>
  <commentList>
    <comment ref="B17" authorId="0" shapeId="0" xr:uid="{00000000-0006-0000-0000-000001000000}">
      <text>
        <r>
          <rPr>
            <sz val="9"/>
            <color indexed="81"/>
            <rFont val="Tahoma"/>
            <family val="2"/>
          </rPr>
          <t>format requis :
0 suivi de 9 chiffres</t>
        </r>
      </text>
    </comment>
    <comment ref="B18" authorId="0" shapeId="0" xr:uid="{00000000-0006-0000-0000-000002000000}">
      <text>
        <r>
          <rPr>
            <sz val="9"/>
            <color indexed="81"/>
            <rFont val="Tahoma"/>
            <family val="2"/>
          </rPr>
          <t>format requis : 
BE suivi de 14 chiffres sans espace</t>
        </r>
      </text>
    </comment>
    <comment ref="B32" authorId="0" shapeId="0" xr:uid="{00000000-0006-0000-0000-000003000000}">
      <text>
        <r>
          <rPr>
            <sz val="9"/>
            <color indexed="81"/>
            <rFont val="Tahoma"/>
            <family val="2"/>
          </rPr>
          <t>format requis : 10 chiffres sans espace (commence souvent par 2)</t>
        </r>
      </text>
    </comment>
    <comment ref="B57" authorId="1" shapeId="0" xr:uid="{C1EF27CE-CCA8-4B3E-A3C8-6F01771DD3F1}">
      <text>
        <r>
          <rPr>
            <sz val="9"/>
            <color indexed="81"/>
            <rFont val="Tahoma"/>
            <family val="2"/>
          </rPr>
          <t>Encodez 0 le cas échéant (ne pas laisser vide)</t>
        </r>
      </text>
    </comment>
    <comment ref="B58" authorId="1" shapeId="0" xr:uid="{3776FFA1-2085-47AB-A0DE-DBE0978A9448}">
      <text>
        <r>
          <rPr>
            <sz val="9"/>
            <color indexed="81"/>
            <rFont val="Tahoma"/>
            <family val="2"/>
          </rPr>
          <t>Encodez 0 le cas échéant (ne pas laisser vide)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137146</author>
  </authors>
  <commentList>
    <comment ref="Z11" authorId="0" shapeId="0" xr:uid="{00000000-0006-0000-0100-000001000000}">
      <text>
        <r>
          <rPr>
            <sz val="9"/>
            <color indexed="81"/>
            <rFont val="Tahoma"/>
            <family val="2"/>
          </rPr>
          <t>Utiliser les flèches déroulantes (bas ou haut) pour sélectionner un choix non vide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137146</author>
  </authors>
  <commentList>
    <comment ref="I92" authorId="0" shapeId="0" xr:uid="{A0F5E113-0A3D-4EC5-B509-228B72DAAA65}">
      <text>
        <r>
          <rPr>
            <sz val="9"/>
            <color indexed="81"/>
            <rFont val="Tahoma"/>
            <family val="2"/>
          </rPr>
          <t>0 tonnes si l'activité renseignée porte exclusivement sur la transformation</t>
        </r>
      </text>
    </comment>
  </commentList>
</comments>
</file>

<file path=xl/sharedStrings.xml><?xml version="1.0" encoding="utf-8"?>
<sst xmlns="http://schemas.openxmlformats.org/spreadsheetml/2006/main" count="702" uniqueCount="584">
  <si>
    <t>Réf.</t>
  </si>
  <si>
    <t>3a</t>
  </si>
  <si>
    <t>3b</t>
  </si>
  <si>
    <t>Personne physique</t>
  </si>
  <si>
    <t>Personne morale</t>
  </si>
  <si>
    <t>&lt;-- Statut de l'exploitant</t>
  </si>
  <si>
    <t>&lt;-- code IBAN du compte bancaire</t>
  </si>
  <si>
    <t>Exploitant</t>
  </si>
  <si>
    <t>statut</t>
  </si>
  <si>
    <t>n°BCE ENTR</t>
  </si>
  <si>
    <t>Date création/naiss</t>
  </si>
  <si>
    <t>code IBAN</t>
  </si>
  <si>
    <t>n° tél/GSM</t>
  </si>
  <si>
    <t>Unités production aquacole</t>
  </si>
  <si>
    <t>PIS</t>
  </si>
  <si>
    <t>J</t>
  </si>
  <si>
    <t>Type partenaire</t>
  </si>
  <si>
    <t>code partenaire</t>
  </si>
  <si>
    <t>François Fontaine, Attaché</t>
  </si>
  <si>
    <t>Cours d'eau</t>
  </si>
  <si>
    <t>Puit</t>
  </si>
  <si>
    <t>Source</t>
  </si>
  <si>
    <t>4.1</t>
  </si>
  <si>
    <t>4.2</t>
  </si>
  <si>
    <t>4.3</t>
  </si>
  <si>
    <t>bords</t>
  </si>
  <si>
    <t>fond</t>
  </si>
  <si>
    <t>Surface sous eau (m²)</t>
  </si>
  <si>
    <t>Profondeur moyenne sous eau (m)</t>
  </si>
  <si>
    <t>Nature matériaux</t>
  </si>
  <si>
    <t>Taux recircul. (%)</t>
  </si>
  <si>
    <t>E/B</t>
  </si>
  <si>
    <t>n°</t>
  </si>
  <si>
    <t>type</t>
  </si>
  <si>
    <t>Eau de ville</t>
  </si>
  <si>
    <t>Informations</t>
  </si>
  <si>
    <t>Béton</t>
  </si>
  <si>
    <t xml:space="preserve">Liste des erreurs évidentes d'encodage déctectées : </t>
  </si>
  <si>
    <r>
      <t xml:space="preserve">Volume (m³) des bassins &amp; étangs en </t>
    </r>
    <r>
      <rPr>
        <b/>
        <u/>
        <sz val="11"/>
        <color theme="1"/>
        <rFont val="Times New Roman"/>
        <family val="1"/>
      </rPr>
      <t>conversion</t>
    </r>
    <r>
      <rPr>
        <b/>
        <sz val="11"/>
        <color theme="1"/>
        <rFont val="Times New Roman"/>
        <family val="1"/>
      </rPr>
      <t xml:space="preserve"> à la production biologique :</t>
    </r>
  </si>
  <si>
    <t>(1)</t>
  </si>
  <si>
    <t>(2)</t>
  </si>
  <si>
    <t>(3)</t>
  </si>
  <si>
    <t>Synthétiques (bassins hors sol)</t>
  </si>
  <si>
    <t>Synthétiques (bassins enterrés)</t>
  </si>
  <si>
    <t>signature --&gt;</t>
  </si>
  <si>
    <t>&lt;-- code postale et localité de l'unité</t>
  </si>
  <si>
    <t>https://kbopub.economie.fgov.be/kbopub/zoeknummerform.html?lang=fr</t>
  </si>
  <si>
    <t>&lt;--1ère source d'alimentation en eau</t>
  </si>
  <si>
    <t>&lt;--2ème source d'alimentation en eau</t>
  </si>
  <si>
    <t>&lt;--3ème source d'alimentation en eau</t>
  </si>
  <si>
    <t xml:space="preserve">http://geoportail.wallonie.be/walonmap </t>
  </si>
  <si>
    <t>(et cliquez sur la localisation adéquate parmi les choix proposés)</t>
  </si>
  <si>
    <t>1. Introduisez l'adresse postale dans le cadre 'localiser'</t>
  </si>
  <si>
    <t>2. cliquez successivement sur 'catalogue de geoportail', 
       'Données de base' 
       'Limites administratives'
     'Plan parcellaire cadastral - situation au 01/01/2017 (Cadmap 2017)'</t>
  </si>
  <si>
    <t xml:space="preserve">     .docx (word), par exemple</t>
  </si>
  <si>
    <t>Ci-dessous un exemple de carte souhaitée. Ce que vous avez à l'écran peut aisément être exporté au format .pdf (acrobat reader), .docx (word) ou .png (photo) en cliquant si le bouton 'imprimer'</t>
  </si>
  <si>
    <t>POUR EDITER ET IMPRIMER LES CARTES NECESSAIRES</t>
  </si>
  <si>
    <t>POUR CONNAITRE LES REFERENCES CADASTRALES A RENSEIGNER DANS LE FEUILLE 'bassin&amp;etangs'</t>
  </si>
  <si>
    <t>Dans la feuille 'bassins&amp;etangs', reportez les informations suivantes :</t>
  </si>
  <si>
    <t>Naturel</t>
  </si>
  <si>
    <t>.</t>
  </si>
  <si>
    <r>
      <t xml:space="preserve">Volume d'eau estimé (m³) </t>
    </r>
    <r>
      <rPr>
        <b/>
        <sz val="11"/>
        <color rgb="FF7030A0"/>
        <rFont val="Times New Roman"/>
        <family val="1"/>
      </rPr>
      <t>(3)</t>
    </r>
  </si>
  <si>
    <t>Informations importantes :</t>
  </si>
  <si>
    <t>Informations complémentaires</t>
  </si>
  <si>
    <t>erreur(s) ou omission(s) détectée(s)</t>
  </si>
  <si>
    <t>Conven-tionnel (1 / 0)</t>
  </si>
  <si>
    <t>Non exploité (1 / 0)</t>
  </si>
  <si>
    <t>CERTIFIÉ Bio 
(1 / 0)</t>
  </si>
  <si>
    <r>
      <t>En CONVER-SION Bio 
(</t>
    </r>
    <r>
      <rPr>
        <b/>
        <sz val="11"/>
        <color theme="1"/>
        <rFont val="Times New Roman"/>
        <family val="1"/>
      </rPr>
      <t xml:space="preserve">1 si applicable, </t>
    </r>
    <r>
      <rPr>
        <sz val="11"/>
        <color theme="1"/>
        <rFont val="Times New Roman"/>
        <family val="1"/>
      </rPr>
      <t>sinon 0)</t>
    </r>
  </si>
  <si>
    <t>Dimensions du bassin/étang</t>
  </si>
  <si>
    <t>AG (Aktiengesellschaft)</t>
  </si>
  <si>
    <t>A.S.B.L. (Association sans but lucratif)</t>
  </si>
  <si>
    <t>BVBA (Besloten vennootschap met beperkte aansprakelijkheid)</t>
  </si>
  <si>
    <t>COMM.VA (Commanditaire vennootschap op aandelen)</t>
  </si>
  <si>
    <t>CVBA (Coöperatieve vennootschap met beperkte aansprakelijkheid)</t>
  </si>
  <si>
    <t>CVOA (Coöperatieve vennootschap met onbeperkte hoofdelijke aansprakelijkheid)</t>
  </si>
  <si>
    <t>ECHT (Huwelijkspartners)</t>
  </si>
  <si>
    <t>EH (Vereinigung von Eheleuten)</t>
  </si>
  <si>
    <t>EKG (einfache Kommanditgesellschaft)</t>
  </si>
  <si>
    <t>EÖI (Einrichtung öffentlichen Interesses)</t>
  </si>
  <si>
    <t>EP. (Groupement d'époux)</t>
  </si>
  <si>
    <t>ERB (Erbschaft)</t>
  </si>
  <si>
    <t>ESV (Economisch samenwerkingsverband)</t>
  </si>
  <si>
    <t>GCV (Gewone Commanditaire Vennootschap)</t>
  </si>
  <si>
    <t>Gen.mbH (Genossenschaft mit beschränkter Haftung)</t>
  </si>
  <si>
    <t>Gen.mubH (Genossenschaft mit unbeschränkter Haftung)</t>
  </si>
  <si>
    <t>GIE (Groupement d'intérêt économique)</t>
  </si>
  <si>
    <t>GR (Groepering van natuurlijke personen)</t>
  </si>
  <si>
    <t>GR (Groupement)</t>
  </si>
  <si>
    <t>INST OPN (Instelling van openbaar nut)</t>
  </si>
  <si>
    <t>KGaA (Kommanditgesellschaft auf Aktien)</t>
  </si>
  <si>
    <t>LG (landwirtschaftliche Gesellschaft)</t>
  </si>
  <si>
    <t>LV (Landbouwvennootschap)</t>
  </si>
  <si>
    <t>MEG (Milcherzeugergemeinschaft)</t>
  </si>
  <si>
    <t>NV (Naamloze vennootschap)</t>
  </si>
  <si>
    <t>OHG (offene Handelsgesellschaft)</t>
  </si>
  <si>
    <t>OIP (Organisme d'intérêt public)</t>
  </si>
  <si>
    <t>PGmbH (Privatgesellschaft mit beschränkter Haftung)</t>
  </si>
  <si>
    <t>S. AGR. (Société agricole)</t>
  </si>
  <si>
    <t>SCA (Société en commandite par actions)</t>
  </si>
  <si>
    <t>SCRI (Société coopérative à responsabilité illimitée)</t>
  </si>
  <si>
    <t>SCRL (Société coopérative à responsabilité limitée)</t>
  </si>
  <si>
    <t>SCS (Société en commandite simple)</t>
  </si>
  <si>
    <t>SNC (Société en nom collectif)</t>
  </si>
  <si>
    <t>SPRL (Société privée à responsabilité limitée)</t>
  </si>
  <si>
    <t>SUCCES. (Succession)</t>
  </si>
  <si>
    <t>VER (Vereinigung  )</t>
  </si>
  <si>
    <t>V.O.F. (Vennootschap onder firma)</t>
  </si>
  <si>
    <t>VoG (Vereinigung ohne Gewinnerzielungsabsicht)</t>
  </si>
  <si>
    <t>V.Z.W. (Vereniging zonder winstoogmerk)</t>
  </si>
  <si>
    <t>WIV (wirtschaftliche Interessenvereinigung)</t>
  </si>
  <si>
    <t>ZRG (zivilrechtliche Gesellschaft)</t>
  </si>
  <si>
    <t>SCIS (Société coopérative à responsabilité illimitée et solidaire)</t>
  </si>
  <si>
    <t>SCISR (Société coopérative à responsabilité illimitée et solidaire de participation)</t>
  </si>
  <si>
    <t>SCRLP (Société coopérative à responsabilité limitée de participation)</t>
  </si>
  <si>
    <r>
      <t>Destination des eaux sortantes du bassin / étang ?</t>
    </r>
    <r>
      <rPr>
        <b/>
        <sz val="11"/>
        <color theme="1"/>
        <rFont val="Times New Roman"/>
        <family val="1"/>
      </rPr>
      <t xml:space="preserve">
</t>
    </r>
    <r>
      <rPr>
        <sz val="11"/>
        <color theme="1"/>
        <rFont val="Times New Roman"/>
        <family val="1"/>
      </rPr>
      <t>(choix dans liste qui inclus les codes de réf. de bassins/étangs potentiellement destinataires)</t>
    </r>
  </si>
  <si>
    <t>nom et prénom exploitant</t>
  </si>
  <si>
    <t>Nom et prénom signataire</t>
  </si>
  <si>
    <t>UPAq n°BCE unité</t>
  </si>
  <si>
    <t>UPAq - appelation</t>
  </si>
  <si>
    <t>UPAq - adresse - rue</t>
  </si>
  <si>
    <t>UPAq - adresse - numéro</t>
  </si>
  <si>
    <t>UPAq - adresse - code postal</t>
  </si>
  <si>
    <t>UPAq - adresse - localité</t>
  </si>
  <si>
    <t>UPAq-source 1</t>
  </si>
  <si>
    <t>UPAq-source 2</t>
  </si>
  <si>
    <t>UPAq-source 3</t>
  </si>
  <si>
    <t>UPAq- Nbr Etangs</t>
  </si>
  <si>
    <t>UPAq- Nbr bassins</t>
  </si>
  <si>
    <t>Bassins / étangs</t>
  </si>
  <si>
    <t>(choix dans liste qui inclus les codes de réf. de bassins/étangs potentiellement destinataires)</t>
  </si>
  <si>
    <t>destination eaux</t>
  </si>
  <si>
    <t>source 1</t>
  </si>
  <si>
    <t>source 2</t>
  </si>
  <si>
    <t>source 3</t>
  </si>
  <si>
    <r>
      <t>Réf. cadastrales des parcelles sur lesquelles sont situés les étangs/bassins</t>
    </r>
    <r>
      <rPr>
        <b/>
        <sz val="11"/>
        <color theme="1"/>
        <rFont val="Times New Roman"/>
        <family val="1"/>
      </rPr>
      <t xml:space="preserve"> </t>
    </r>
    <r>
      <rPr>
        <b/>
        <sz val="11"/>
        <color rgb="FF39973B"/>
        <rFont val="Times New Roman"/>
        <family val="1"/>
      </rPr>
      <t>(2)</t>
    </r>
  </si>
  <si>
    <r>
      <t>Etangs et bassins</t>
    </r>
    <r>
      <rPr>
        <b/>
        <sz val="14"/>
        <color theme="1"/>
        <rFont val="Times New Roman"/>
        <family val="1"/>
      </rPr>
      <t xml:space="preserve"> </t>
    </r>
    <r>
      <rPr>
        <b/>
        <sz val="14"/>
        <color rgb="FF7030A0"/>
        <rFont val="Times New Roman"/>
        <family val="1"/>
      </rPr>
      <t>(1)</t>
    </r>
  </si>
  <si>
    <r>
      <t>Type d'élevage réalisé dans le bassin/étang</t>
    </r>
    <r>
      <rPr>
        <b/>
        <sz val="11"/>
        <color theme="1"/>
        <rFont val="Times New Roman"/>
        <family val="1"/>
      </rPr>
      <t xml:space="preserve"> </t>
    </r>
    <r>
      <rPr>
        <b/>
        <sz val="11"/>
        <color rgb="FF7030A0"/>
        <rFont val="Times New Roman"/>
        <family val="1"/>
      </rPr>
      <t>(4)</t>
    </r>
  </si>
  <si>
    <r>
      <t xml:space="preserve">Code Division 
(5 chiffres) </t>
    </r>
    <r>
      <rPr>
        <sz val="11"/>
        <rFont val="Times New Roman"/>
        <family val="1"/>
      </rPr>
      <t>(de la parcelle principale)</t>
    </r>
  </si>
  <si>
    <r>
      <t xml:space="preserve">Code Section 
(1 lettre) </t>
    </r>
    <r>
      <rPr>
        <sz val="11"/>
        <rFont val="Times New Roman"/>
        <family val="1"/>
      </rPr>
      <t>(de la parcelle principale)</t>
    </r>
  </si>
  <si>
    <r>
      <t xml:space="preserve">code parcelle 
(4 chiffres) </t>
    </r>
    <r>
      <rPr>
        <sz val="11"/>
        <rFont val="Times New Roman"/>
        <family val="1"/>
      </rPr>
      <t>(de la parcelle principale)</t>
    </r>
  </si>
  <si>
    <r>
      <t xml:space="preserve">code exposant 
(1 lettre) </t>
    </r>
    <r>
      <rPr>
        <sz val="11"/>
        <rFont val="Times New Roman"/>
        <family val="1"/>
      </rPr>
      <t>(de la parcelle principale)</t>
    </r>
  </si>
  <si>
    <t>a. cliquez successivement sur le bouton 'information',          puis sur la parcelle souhaitée. 
B. Dans l'encadré 'informations', consultez les informations 'parcelles cadastrales' qui apparaisse après avoir cliqué sur le triangle  correspondant.</t>
  </si>
  <si>
    <t xml:space="preserve">Date : </t>
  </si>
  <si>
    <t xml:space="preserve">Nom et prénom d'un représent légal : </t>
  </si>
  <si>
    <t>date enregistrement data</t>
  </si>
  <si>
    <t xml:space="preserve">Date (jj/mm/aaaa) : </t>
  </si>
  <si>
    <t>Signature --&gt;</t>
  </si>
  <si>
    <r>
      <t>Source de l'alimentation en eau (parmi celles que vous avez renseignées)</t>
    </r>
    <r>
      <rPr>
        <b/>
        <sz val="11"/>
        <color theme="1"/>
        <rFont val="Times New Roman"/>
        <family val="1"/>
      </rPr>
      <t xml:space="preserve"> </t>
    </r>
    <r>
      <rPr>
        <b/>
        <sz val="11"/>
        <color rgb="FF7030A0"/>
        <rFont val="Times New Roman"/>
        <family val="1"/>
      </rPr>
      <t>(4)</t>
    </r>
  </si>
  <si>
    <r>
      <rPr>
        <b/>
        <sz val="11"/>
        <color rgb="FF7030A0"/>
        <rFont val="Times New Roman"/>
        <family val="1"/>
      </rPr>
      <t>(3)</t>
    </r>
    <r>
      <rPr>
        <sz val="11"/>
        <color theme="1"/>
        <rFont val="Times New Roman"/>
        <family val="1"/>
      </rPr>
      <t xml:space="preserve"> Vous avez le loisir d'encoder votre propre estimation du volume sous eau si la multiplication automatique de la surface par la profondeur moyenne n'est pas applicable. 
Veuillez alors justifier, dans une note annexe, la méthode d'estimation appliquée. </t>
    </r>
  </si>
  <si>
    <r>
      <rPr>
        <b/>
        <sz val="11"/>
        <color rgb="FF7030A0"/>
        <rFont val="Times New Roman"/>
        <family val="1"/>
      </rPr>
      <t>(2)</t>
    </r>
    <r>
      <rPr>
        <sz val="11"/>
        <color theme="1"/>
        <rFont val="Times New Roman"/>
        <family val="1"/>
      </rPr>
      <t xml:space="preserve"> Pour un bassin ou étang situé sur plusieurs parcelles cadastrales, veuillez renseigner les références détaillées d'une des parcelles principale, avec une grande surface d'eau de ce bassin / étang, et lister les codes et exposants des autres parcelles.</t>
    </r>
  </si>
  <si>
    <t>&lt;-- code postale et localité de l'exploitant</t>
  </si>
  <si>
    <r>
      <t>&lt;-- Date création (</t>
    </r>
    <r>
      <rPr>
        <b/>
        <sz val="11"/>
        <color theme="1"/>
        <rFont val="Times New Roman"/>
        <family val="1"/>
      </rPr>
      <t>si</t>
    </r>
    <r>
      <rPr>
        <sz val="11"/>
        <color theme="1"/>
        <rFont val="Times New Roman"/>
        <family val="1"/>
      </rPr>
      <t xml:space="preserve"> pers.morale) </t>
    </r>
  </si>
  <si>
    <t>Nom et prénom</t>
  </si>
  <si>
    <t>Date de naissance</t>
  </si>
  <si>
    <t>Numéro de registre national</t>
  </si>
  <si>
    <t>Si l'exploitant est une personne physique, veuillez indiquer son nom et prénom, sa date de naissance et son numéro de registre national. S'il est par contre une personne morale, veuillez indiquer ces 3 informations pour les gérants de la société.
Le numéro national est indiqué au dos de la carte d'identité. Il commence par votre date de naissance à l'envers et compte 11 chiffres (sans espace ni ponctuation).</t>
  </si>
  <si>
    <r>
      <t xml:space="preserve">codes parcelles et leur exposant (série de 4 chiffres+1 lettre) 
</t>
    </r>
    <r>
      <rPr>
        <b/>
        <sz val="11"/>
        <rFont val="Times New Roman"/>
        <family val="1"/>
      </rPr>
      <t>(des éventuelles autres parcelles (sinon vide))</t>
    </r>
  </si>
  <si>
    <r>
      <t xml:space="preserve">
code auto. d'identité </t>
    </r>
    <r>
      <rPr>
        <b/>
        <sz val="11"/>
        <color rgb="FF7030A0"/>
        <rFont val="Times New Roman"/>
        <family val="1"/>
      </rPr>
      <t>(5)</t>
    </r>
  </si>
  <si>
    <r>
      <t xml:space="preserve">Code d'identité déjà existant </t>
    </r>
    <r>
      <rPr>
        <b/>
        <sz val="11"/>
        <color rgb="FF7030A0"/>
        <rFont val="Times New Roman"/>
        <family val="1"/>
      </rPr>
      <t>(5)</t>
    </r>
  </si>
  <si>
    <r>
      <t xml:space="preserve">(5) Pour bénéficier d'une </t>
    </r>
    <r>
      <rPr>
        <b/>
        <u/>
        <sz val="11"/>
        <color rgb="FF7030A0"/>
        <rFont val="Times New Roman"/>
        <family val="1"/>
      </rPr>
      <t>aide à la conversion à la production biologique</t>
    </r>
    <r>
      <rPr>
        <b/>
        <sz val="11"/>
        <color rgb="FF7030A0"/>
        <rFont val="Times New Roman"/>
        <family val="1"/>
      </rPr>
      <t xml:space="preserve">, les codes d'identité de tous les bassins / étangs (soit ceux existant déjà, soit ceux générés automatiquement dans le tableau ci-dessous), </t>
    </r>
    <r>
      <rPr>
        <b/>
        <u/>
        <sz val="11"/>
        <color rgb="FF7030A0"/>
        <rFont val="Times New Roman"/>
        <family val="1"/>
      </rPr>
      <t>devront être matérialisés sur place d'une façon inamovible</t>
    </r>
    <r>
      <rPr>
        <b/>
        <sz val="11"/>
        <color rgb="FF7030A0"/>
        <rFont val="Times New Roman"/>
        <family val="1"/>
      </rPr>
      <t xml:space="preserve">. 
      </t>
    </r>
    <r>
      <rPr>
        <b/>
        <sz val="11"/>
        <color rgb="FFFF0000"/>
        <rFont val="Times New Roman"/>
        <family val="1"/>
      </rPr>
      <t>Consulter l'administration avant de réaliser cette matérialisation !</t>
    </r>
  </si>
  <si>
    <t>bassins de décantation</t>
  </si>
  <si>
    <t>lagunage</t>
  </si>
  <si>
    <t>syst. mécanique traitement H2O</t>
  </si>
  <si>
    <t>Station d'épuration 'individuelle'</t>
  </si>
  <si>
    <t>biofiltre ou autre système biologique</t>
  </si>
  <si>
    <t>syst. valorisation type aquaponique</t>
  </si>
  <si>
    <t>autre syst. traitement H2O</t>
  </si>
  <si>
    <t>cours d'eau</t>
  </si>
  <si>
    <t>Egouts publics</t>
  </si>
  <si>
    <r>
      <t xml:space="preserve">Il convient de remplir le présent formulaire (avec un inventaire des bassins/étangs) </t>
    </r>
    <r>
      <rPr>
        <u/>
        <sz val="10"/>
        <color theme="1"/>
        <rFont val="Calibri"/>
        <family val="2"/>
        <scheme val="minor"/>
      </rPr>
      <t>pour chaque unité d'établissement DISTINCTEMENT</t>
    </r>
    <r>
      <rPr>
        <sz val="10"/>
        <color theme="1"/>
        <rFont val="Calibri"/>
        <family val="2"/>
        <scheme val="minor"/>
      </rPr>
      <t>. Selon la loi du 16/01/2003 portant création de la BCE, une unité d'établissement est définie comme un "</t>
    </r>
    <r>
      <rPr>
        <i/>
        <sz val="10"/>
        <color theme="1"/>
        <rFont val="Calibri"/>
        <family val="2"/>
        <scheme val="minor"/>
      </rPr>
      <t xml:space="preserve">lieu d’activité, </t>
    </r>
    <r>
      <rPr>
        <i/>
        <u/>
        <sz val="10"/>
        <color theme="1"/>
        <rFont val="Calibri"/>
        <family val="2"/>
        <scheme val="minor"/>
      </rPr>
      <t>géographiquement identifiable par une adresse</t>
    </r>
    <r>
      <rPr>
        <i/>
        <sz val="10"/>
        <color theme="1"/>
        <rFont val="Calibri"/>
        <family val="2"/>
        <scheme val="minor"/>
      </rPr>
      <t>, où s’exerce au moins une activité de l’entreprise ou à partir duquel elle est exercée</t>
    </r>
    <r>
      <rPr>
        <sz val="10"/>
        <color theme="1"/>
        <rFont val="Calibri"/>
        <family val="2"/>
        <scheme val="minor"/>
      </rPr>
      <t>".
Le numéro BCE d'unité d'établissement (différent de celui de l'entreprise) peut être obtenu via une recherche en ligne sur le site suivant :</t>
    </r>
  </si>
  <si>
    <t>&lt;-- rue et n° (adresse de l'unité)</t>
  </si>
  <si>
    <r>
      <t xml:space="preserve">2. Parmi les fonds de carte proposés, choisissez celui qui illustre le mieux la localisation de vos bassins et étangs, parmi 'cartoweb' ou </t>
    </r>
    <r>
      <rPr>
        <i/>
        <sz val="11"/>
        <color theme="1"/>
        <rFont val="Calibri"/>
        <family val="2"/>
        <scheme val="minor"/>
      </rPr>
      <t>'OpenstreetMap'</t>
    </r>
  </si>
  <si>
    <r>
      <rPr>
        <b/>
        <u/>
        <sz val="11"/>
        <color theme="1"/>
        <rFont val="Calibri"/>
        <family val="2"/>
        <scheme val="minor"/>
      </rPr>
      <t>Si</t>
    </r>
    <r>
      <rPr>
        <sz val="11"/>
        <color theme="1"/>
        <rFont val="Calibri"/>
        <family val="2"/>
        <scheme val="minor"/>
      </rPr>
      <t xml:space="preserve"> un étang ou un bassin est situé sur </t>
    </r>
    <r>
      <rPr>
        <b/>
        <u/>
        <sz val="11"/>
        <color theme="1"/>
        <rFont val="Calibri"/>
        <family val="2"/>
        <scheme val="minor"/>
      </rPr>
      <t>plusieurs parcelles</t>
    </r>
    <r>
      <rPr>
        <sz val="11"/>
        <color theme="1"/>
        <rFont val="Calibri"/>
        <family val="2"/>
        <scheme val="minor"/>
      </rPr>
      <t xml:space="preserve">, veuillez renseigner :
- tous les détails </t>
    </r>
    <r>
      <rPr>
        <u/>
        <sz val="11"/>
        <color theme="1"/>
        <rFont val="Calibri"/>
        <family val="2"/>
        <scheme val="minor"/>
      </rPr>
      <t xml:space="preserve">d'une </t>
    </r>
    <r>
      <rPr>
        <sz val="11"/>
        <color theme="1"/>
        <rFont val="Calibri"/>
        <family val="2"/>
        <scheme val="minor"/>
      </rPr>
      <t xml:space="preserve">des parcelles principales (le caractère principal est arbitraire et libre);
- pour les autres parcelles sur lesquelles est situé le même étang/bassin, veuillez simplement lister leur code    
    parcelle et leur exposant, comme illustré ci contre. </t>
    </r>
  </si>
  <si>
    <r>
      <t xml:space="preserve">&lt;-- Référence </t>
    </r>
    <r>
      <rPr>
        <b/>
        <sz val="11"/>
        <color theme="1"/>
        <rFont val="Times New Roman"/>
        <family val="1"/>
      </rPr>
      <t>permis d'exploiter</t>
    </r>
    <r>
      <rPr>
        <sz val="11"/>
        <color theme="1"/>
        <rFont val="Times New Roman"/>
        <family val="1"/>
      </rPr>
      <t xml:space="preserve"> (permis environnement ou permis unique). </t>
    </r>
    <r>
      <rPr>
        <b/>
        <sz val="11"/>
        <color theme="1"/>
        <rFont val="Times New Roman"/>
        <family val="1"/>
      </rPr>
      <t>MERCI de joindre une copie papier de celui-ci.</t>
    </r>
  </si>
  <si>
    <t>&lt;-- n° de GSM / téléphone</t>
  </si>
  <si>
    <t>Adresse email --&gt;</t>
  </si>
  <si>
    <r>
      <t>&lt;-- rue et n° (adresse de l'</t>
    </r>
    <r>
      <rPr>
        <b/>
        <sz val="11"/>
        <color theme="1"/>
        <rFont val="Times New Roman"/>
        <family val="1"/>
      </rPr>
      <t>exploitant</t>
    </r>
    <r>
      <rPr>
        <sz val="11"/>
        <color theme="1"/>
        <rFont val="Times New Roman"/>
        <family val="1"/>
      </rPr>
      <t>)</t>
    </r>
  </si>
  <si>
    <t>SPW-ARNE - Direction des Programmes européens</t>
  </si>
  <si>
    <r>
      <t xml:space="preserve">Entité EXPLOITANT l'unité de production aquacole (ou de transformation)
= </t>
    </r>
    <r>
      <rPr>
        <b/>
        <u/>
        <sz val="12"/>
        <color rgb="FFFF0000"/>
        <rFont val="Times New Roman"/>
        <family val="1"/>
      </rPr>
      <t>ENTREPRISE enregistrée à la BCE</t>
    </r>
  </si>
  <si>
    <r>
      <t xml:space="preserve">UNITÉ de Production Aquacole (UPAq) ou de transformation 
</t>
    </r>
    <r>
      <rPr>
        <b/>
        <u/>
        <sz val="12"/>
        <color rgb="FFFF0000"/>
        <rFont val="Times New Roman"/>
        <family val="1"/>
      </rPr>
      <t>= UNITÉ d'ÉTABLISSEMENT telle que (normallement) enregistrée à la BCE</t>
    </r>
  </si>
  <si>
    <t xml:space="preserve">&lt;-- Nom / appellation commune de l'unité </t>
  </si>
  <si>
    <r>
      <t xml:space="preserve">Enregistrement d'une </t>
    </r>
    <r>
      <rPr>
        <b/>
        <i/>
        <u/>
        <sz val="14"/>
        <color rgb="FF0070C0"/>
        <rFont val="Times New Roman"/>
        <family val="1"/>
      </rPr>
      <t>unité de production aquacole</t>
    </r>
    <r>
      <rPr>
        <b/>
        <u/>
        <sz val="14"/>
        <color theme="1"/>
        <rFont val="Times New Roman"/>
        <family val="1"/>
      </rPr>
      <t xml:space="preserve"> ou d'une </t>
    </r>
    <r>
      <rPr>
        <b/>
        <i/>
        <u/>
        <sz val="14"/>
        <color rgb="FF0070C0"/>
        <rFont val="Times New Roman"/>
        <family val="1"/>
      </rPr>
      <t>unité de transformation</t>
    </r>
    <r>
      <rPr>
        <b/>
        <u/>
        <sz val="14"/>
        <color theme="1"/>
        <rFont val="Times New Roman"/>
        <family val="1"/>
      </rPr>
      <t xml:space="preserve"> </t>
    </r>
    <r>
      <rPr>
        <b/>
        <i/>
        <u/>
        <sz val="14"/>
        <color rgb="FF0070C0"/>
        <rFont val="Times New Roman"/>
        <family val="1"/>
      </rPr>
      <t>des produits de la pêche ou de l'aquaculture</t>
    </r>
    <r>
      <rPr>
        <b/>
        <u/>
        <sz val="14"/>
        <color theme="1"/>
        <rFont val="Times New Roman"/>
        <family val="1"/>
      </rPr>
      <t xml:space="preserve"> dans le système intégré de gestion et de contrôle « SIGeC » et 
renseignement de statistiques de production</t>
    </r>
  </si>
  <si>
    <t>(4)</t>
  </si>
  <si>
    <t>(5)</t>
  </si>
  <si>
    <r>
      <t xml:space="preserve">Suivant la règlementation européenne, </t>
    </r>
    <r>
      <rPr>
        <b/>
        <u/>
        <sz val="10"/>
        <color rgb="FFFF0000"/>
        <rFont val="Calibri"/>
        <family val="2"/>
      </rPr>
      <t>l'aquaculture</t>
    </r>
    <r>
      <rPr>
        <sz val="10"/>
        <rFont val="Calibri"/>
        <family val="2"/>
      </rPr>
      <t xml:space="preserve"> est définie comme "</t>
    </r>
    <r>
      <rPr>
        <i/>
        <sz val="10"/>
        <rFont val="Calibri"/>
        <family val="2"/>
      </rPr>
      <t>l'élevage ou la culture d'organismes aquatiques au moyen de techniques visant à augmenter, au- delà des capacités naturelles du milieu, la production des organismes en question, ceux-ci demeurant, tout au long de la phase d'élevage et de culture, et jusqu'à la récolte incluse, la propriété d'une personne physique ou morale</t>
    </r>
    <r>
      <rPr>
        <sz val="10"/>
        <rFont val="Calibri"/>
        <family val="2"/>
      </rPr>
      <t>".</t>
    </r>
  </si>
  <si>
    <t>Nom et prénom :
(représentant l'exploitant)</t>
  </si>
  <si>
    <t xml:space="preserve">Si unité de production AQUACOLE : </t>
  </si>
  <si>
    <r>
      <t xml:space="preserve">&lt;-- Type(s) d'activité(s) reconnue(s) sur l'unité d'établissement.
</t>
    </r>
    <r>
      <rPr>
        <sz val="11"/>
        <color theme="1"/>
        <rFont val="Times New Roman"/>
        <family val="1"/>
      </rPr>
      <t xml:space="preserve">       Veuillez considérer les notes </t>
    </r>
    <r>
      <rPr>
        <b/>
        <vertAlign val="superscript"/>
        <sz val="12"/>
        <color rgb="FFFF0000"/>
        <rFont val="Times New Roman"/>
        <family val="1"/>
      </rPr>
      <t>(2)</t>
    </r>
    <r>
      <rPr>
        <b/>
        <sz val="11"/>
        <color rgb="FFFF0000"/>
        <rFont val="Times New Roman"/>
        <family val="1"/>
      </rPr>
      <t xml:space="preserve"> </t>
    </r>
    <r>
      <rPr>
        <sz val="11"/>
        <rFont val="Times New Roman"/>
        <family val="1"/>
      </rPr>
      <t>et</t>
    </r>
    <r>
      <rPr>
        <b/>
        <sz val="11"/>
        <color rgb="FFFF0000"/>
        <rFont val="Times New Roman"/>
        <family val="1"/>
      </rPr>
      <t xml:space="preserve"> </t>
    </r>
    <r>
      <rPr>
        <b/>
        <vertAlign val="superscript"/>
        <sz val="12"/>
        <color rgb="FFFF0000"/>
        <rFont val="Times New Roman"/>
        <family val="1"/>
      </rPr>
      <t>(3)</t>
    </r>
    <r>
      <rPr>
        <b/>
        <sz val="11"/>
        <color theme="1"/>
        <rFont val="Times New Roman"/>
        <family val="1"/>
      </rPr>
      <t xml:space="preserve"> </t>
    </r>
    <r>
      <rPr>
        <sz val="11"/>
        <color theme="1"/>
        <rFont val="Times New Roman"/>
        <family val="1"/>
      </rPr>
      <t>ci-dessous à cet effet.</t>
    </r>
  </si>
  <si>
    <t>&lt;-- adresse du site web de l'unité d'établissement, sinon de 
       l'entreprise</t>
  </si>
  <si>
    <t>OUI</t>
  </si>
  <si>
    <t>NON</t>
  </si>
  <si>
    <t>Des cartes avec indication des références cadastrales peuvent être éditées gratuitement via l'adresse web ci-dessous.</t>
  </si>
  <si>
    <t>Informations utiles uniquement pour les producteurs AQUACOLES</t>
  </si>
  <si>
    <t>INFORMATIONS sur l'EXPLOITATION AQUACOLE</t>
  </si>
  <si>
    <t>Capacité totale d'épuration des eaux utilisées :</t>
  </si>
  <si>
    <t xml:space="preserve">Type d'élevage aquacole : </t>
  </si>
  <si>
    <t>Bassins et étangs, sans recirculation</t>
  </si>
  <si>
    <t>Truite arc en ciel</t>
  </si>
  <si>
    <t>(nbre/an)</t>
  </si>
  <si>
    <t>(Tonnes/an)</t>
  </si>
  <si>
    <t>(euros HTVA/an)</t>
  </si>
  <si>
    <t>alimentation humaine (sans transformation in situ)</t>
  </si>
  <si>
    <t>rempoissonnement (étangs/pêcherie)</t>
  </si>
  <si>
    <t>Omble de fontaine</t>
  </si>
  <si>
    <t>Truite fario</t>
  </si>
  <si>
    <t>Nombre de salariés masculins :</t>
  </si>
  <si>
    <r>
      <rPr>
        <b/>
        <u/>
        <sz val="11"/>
        <color theme="1"/>
        <rFont val="Times New Roman"/>
        <family val="1"/>
      </rPr>
      <t>1ère espèce en volume</t>
    </r>
    <r>
      <rPr>
        <u/>
        <sz val="11"/>
        <color theme="1"/>
        <rFont val="Times New Roman"/>
        <family val="1"/>
      </rPr>
      <t xml:space="preserve"> de la production aquacole ---------&gt;&gt;&gt;</t>
    </r>
  </si>
  <si>
    <t>Nombre d'équivalants temps plein (ETP) masculins :</t>
  </si>
  <si>
    <t>Nombre d'équivalants temps plein (ETP) féminins :</t>
  </si>
  <si>
    <t>Production aquacole</t>
  </si>
  <si>
    <t>Transforma-tion</t>
  </si>
  <si>
    <t>Nombre de salariés féminins :</t>
  </si>
  <si>
    <t>CHAMPS</t>
  </si>
  <si>
    <t xml:space="preserve">CODE </t>
  </si>
  <si>
    <t>LIBELLE</t>
  </si>
  <si>
    <t>Groupe</t>
  </si>
  <si>
    <t>Type de système d'épuration des eaux....</t>
  </si>
  <si>
    <t>aucun</t>
  </si>
  <si>
    <t>basdecan</t>
  </si>
  <si>
    <t>lagu</t>
  </si>
  <si>
    <t>meca</t>
  </si>
  <si>
    <t>système mécanique</t>
  </si>
  <si>
    <t>indiv</t>
  </si>
  <si>
    <t>bio</t>
  </si>
  <si>
    <t>aquapo</t>
  </si>
  <si>
    <t>valorisation des boues via un système aquaponique</t>
  </si>
  <si>
    <t>meca_bio</t>
  </si>
  <si>
    <t>combinaison de systèmes mécanique(s) et de biofiltre(s)</t>
  </si>
  <si>
    <t>ind_bio</t>
  </si>
  <si>
    <t>combinaison de station d'épu. indiv. et de lagunage ou décantation</t>
  </si>
  <si>
    <t>combi_bio</t>
  </si>
  <si>
    <t>combinaison de systèmes mécanique(s), de biofiltre(s) et de lagunage ou décantation</t>
  </si>
  <si>
    <t>combi_a</t>
  </si>
  <si>
    <t>autres combinaisons de systèmes</t>
  </si>
  <si>
    <t>TYPE d'élevage</t>
  </si>
  <si>
    <t>(revus 2019)</t>
  </si>
  <si>
    <t>ba_rec</t>
  </si>
  <si>
    <t>Bassins (inclus raceway) avec recirculation</t>
  </si>
  <si>
    <t>ba</t>
  </si>
  <si>
    <t>Bassins (inclus raceway) sans recirculation</t>
  </si>
  <si>
    <t>etg_rec</t>
  </si>
  <si>
    <t>Etangs avec recirculation</t>
  </si>
  <si>
    <t>etg</t>
  </si>
  <si>
    <t>Etangs sans recirculation</t>
  </si>
  <si>
    <t>ba_etg_rec</t>
  </si>
  <si>
    <t>Bassins et étangs, avec recirculation</t>
  </si>
  <si>
    <t>ba_etg</t>
  </si>
  <si>
    <t>Destination principale production</t>
  </si>
  <si>
    <t>viv</t>
  </si>
  <si>
    <t>Vente vivant à d'autres aquaculteurs</t>
  </si>
  <si>
    <t>alim_trans</t>
  </si>
  <si>
    <t>alimentation humaine (transformation in situ)</t>
  </si>
  <si>
    <t>alim</t>
  </si>
  <si>
    <t>alim_fish</t>
  </si>
  <si>
    <t>aliments pour autres espèces aquacoles</t>
  </si>
  <si>
    <t>alim_elev</t>
  </si>
  <si>
    <t>aliments pour autres élevages</t>
  </si>
  <si>
    <t>remp_etg</t>
  </si>
  <si>
    <t>remp_ce</t>
  </si>
  <si>
    <t>rempoissonnement (rivières)</t>
  </si>
  <si>
    <t>orne</t>
  </si>
  <si>
    <t>ornement</t>
  </si>
  <si>
    <t>vifs</t>
  </si>
  <si>
    <t>vifs (pour la pêche)</t>
  </si>
  <si>
    <t>carbu</t>
  </si>
  <si>
    <t>biocarburant</t>
  </si>
  <si>
    <t>pharma</t>
  </si>
  <si>
    <t>pharmaceutiques</t>
  </si>
  <si>
    <t>autre</t>
  </si>
  <si>
    <t>espece</t>
  </si>
  <si>
    <t>e1</t>
  </si>
  <si>
    <t>Aspe</t>
  </si>
  <si>
    <t>e2</t>
  </si>
  <si>
    <t>Barbeau</t>
  </si>
  <si>
    <t>e3</t>
  </si>
  <si>
    <t>Brème</t>
  </si>
  <si>
    <t>e4</t>
  </si>
  <si>
    <t>Brochet</t>
  </si>
  <si>
    <t>e5</t>
  </si>
  <si>
    <t>Carassin</t>
  </si>
  <si>
    <t>e6</t>
  </si>
  <si>
    <t>Carpe à grosse tête</t>
  </si>
  <si>
    <t>e7</t>
  </si>
  <si>
    <t>Carpe argentée</t>
  </si>
  <si>
    <t>e8</t>
  </si>
  <si>
    <t>Carpe colorée / koï</t>
  </si>
  <si>
    <t>e9</t>
  </si>
  <si>
    <t>Carpe commune</t>
  </si>
  <si>
    <t>e10</t>
  </si>
  <si>
    <t>Carpe herbivore</t>
  </si>
  <si>
    <t>e11</t>
  </si>
  <si>
    <t>Autre carpe</t>
  </si>
  <si>
    <t>e12</t>
  </si>
  <si>
    <t>Chevaisne</t>
  </si>
  <si>
    <t>e13</t>
  </si>
  <si>
    <t>Esturgeon européen</t>
  </si>
  <si>
    <t>e14</t>
  </si>
  <si>
    <t>Autre esturgeon</t>
  </si>
  <si>
    <t>e15</t>
  </si>
  <si>
    <t>Gardon / rotangle</t>
  </si>
  <si>
    <t>e16</t>
  </si>
  <si>
    <t>Gougeon</t>
  </si>
  <si>
    <t>e17</t>
  </si>
  <si>
    <t>Hotu</t>
  </si>
  <si>
    <t>e18</t>
  </si>
  <si>
    <t>Ide mélanote</t>
  </si>
  <si>
    <t>e19</t>
  </si>
  <si>
    <t>Lotte de rivière</t>
  </si>
  <si>
    <t>e20</t>
  </si>
  <si>
    <t>Perche fluviatile</t>
  </si>
  <si>
    <t>e21</t>
  </si>
  <si>
    <t>Autre perche</t>
  </si>
  <si>
    <t>e22</t>
  </si>
  <si>
    <t>Poissons chats (africains, américains, etc)</t>
  </si>
  <si>
    <t>e23</t>
  </si>
  <si>
    <t>Sandre</t>
  </si>
  <si>
    <t>e24</t>
  </si>
  <si>
    <t>Saumon atlantique</t>
  </si>
  <si>
    <t>e25</t>
  </si>
  <si>
    <t>Saumon de fontaine</t>
  </si>
  <si>
    <t>e26</t>
  </si>
  <si>
    <t>Saumon du Danube</t>
  </si>
  <si>
    <t>e27</t>
  </si>
  <si>
    <t>Silure glane</t>
  </si>
  <si>
    <t>e28</t>
  </si>
  <si>
    <t>Tanches</t>
  </si>
  <si>
    <t>e29</t>
  </si>
  <si>
    <t>Tilapia</t>
  </si>
  <si>
    <t>e30</t>
  </si>
  <si>
    <t>Ombre commun</t>
  </si>
  <si>
    <t>e31</t>
  </si>
  <si>
    <t>e32</t>
  </si>
  <si>
    <t>e33</t>
  </si>
  <si>
    <t>e34</t>
  </si>
  <si>
    <t>autre salmonidé</t>
  </si>
  <si>
    <t>e35</t>
  </si>
  <si>
    <t>Vairon européen</t>
  </si>
  <si>
    <t>e36</t>
  </si>
  <si>
    <t>e37</t>
  </si>
  <si>
    <t>Elevage extensif multi-espèces (hors salmonidés) en étangs</t>
  </si>
  <si>
    <t>e38</t>
  </si>
  <si>
    <t>Elevage extensif multi-espèces (avec salmonidés) en étangs</t>
  </si>
  <si>
    <t>e39</t>
  </si>
  <si>
    <t>Autre espèce de poisson</t>
  </si>
  <si>
    <t>e40</t>
  </si>
  <si>
    <t>Crevette d'eau salée</t>
  </si>
  <si>
    <t>e41</t>
  </si>
  <si>
    <t>Crevette d'eau douce</t>
  </si>
  <si>
    <t>e42</t>
  </si>
  <si>
    <t>Ecrevisse à pieds rouges</t>
  </si>
  <si>
    <t>e43</t>
  </si>
  <si>
    <t xml:space="preserve">Ecrevisse de Californie, écrevisse signal </t>
  </si>
  <si>
    <t>e44</t>
  </si>
  <si>
    <t>Ecrevisse rouge de Louisiane</t>
  </si>
  <si>
    <t>e45</t>
  </si>
  <si>
    <t>Ecrevisse turque</t>
  </si>
  <si>
    <t>e46</t>
  </si>
  <si>
    <t>Ecrevisse américaine</t>
  </si>
  <si>
    <t>e47</t>
  </si>
  <si>
    <t>Autre espèce d'écrevisse</t>
  </si>
  <si>
    <t>e48</t>
  </si>
  <si>
    <t>Autre(s) espèce(s) de crustacés</t>
  </si>
  <si>
    <t>e49</t>
  </si>
  <si>
    <t>Mollusques (toutes espèces)</t>
  </si>
  <si>
    <t>e50</t>
  </si>
  <si>
    <t>Annelides (toutes espèces)</t>
  </si>
  <si>
    <t>e51</t>
  </si>
  <si>
    <t>Batraciens (toutes espèces)</t>
  </si>
  <si>
    <t>e52</t>
  </si>
  <si>
    <t>Algues (toutes espèces)</t>
  </si>
  <si>
    <t>e53</t>
  </si>
  <si>
    <t>Autres espèces du règne végétal</t>
  </si>
  <si>
    <t>e54</t>
  </si>
  <si>
    <t>Micro-algues / cyanobactéries (toutes espèces)</t>
  </si>
  <si>
    <t>aucune</t>
  </si>
  <si>
    <t xml:space="preserve">STATISTIQUES ANNUELLES DE TRANSFORMATION des produits de la pêche et de l'aquaculture </t>
  </si>
  <si>
    <t>(%)</t>
  </si>
  <si>
    <t>PRODUCTION</t>
  </si>
  <si>
    <t>TRAITEMENT des eaux</t>
  </si>
  <si>
    <t>Résultats économiques</t>
  </si>
  <si>
    <t xml:space="preserve">SA (société anonyme) </t>
  </si>
  <si>
    <t xml:space="preserve">SRL (société à responsabilité limitée) </t>
  </si>
  <si>
    <t>SC (société coopérative)</t>
  </si>
  <si>
    <t>Société simple</t>
  </si>
  <si>
    <t>Néant (PP)</t>
  </si>
  <si>
    <t>BV (Besloten/Burgerlijke Vennootschap)</t>
  </si>
  <si>
    <t>CV (coöperatieve vennootschap)</t>
  </si>
  <si>
    <t>Maatschap</t>
  </si>
  <si>
    <t>SCi (Société civile)</t>
  </si>
  <si>
    <t>&lt;-- nom cours d'eau (le cas échéant)</t>
  </si>
  <si>
    <t>Non applicable (transformation)</t>
  </si>
  <si>
    <r>
      <t>&lt;-- S'agit-il de la 1</t>
    </r>
    <r>
      <rPr>
        <vertAlign val="superscript"/>
        <sz val="12"/>
        <color theme="1"/>
        <rFont val="Times New Roman"/>
        <family val="1"/>
      </rPr>
      <t>ère</t>
    </r>
    <r>
      <rPr>
        <sz val="12"/>
        <color theme="1"/>
        <rFont val="Times New Roman"/>
        <family val="1"/>
      </rPr>
      <t xml:space="preserve"> exploitation </t>
    </r>
    <r>
      <rPr>
        <u/>
        <sz val="12"/>
        <color theme="1"/>
        <rFont val="Times New Roman"/>
        <family val="1"/>
      </rPr>
      <t>aquacole</t>
    </r>
    <r>
      <rPr>
        <sz val="12"/>
        <color theme="1"/>
        <rFont val="Times New Roman"/>
        <family val="1"/>
      </rPr>
      <t xml:space="preserve"> de l'exploitant et cette exploitation a-t-elle démarré 
       officiellement au cours des 3 dernières années ?</t>
    </r>
  </si>
  <si>
    <r>
      <t xml:space="preserve">Les cellules en vert doivent être complétées, </t>
    </r>
    <r>
      <rPr>
        <b/>
        <sz val="12"/>
        <color theme="1"/>
        <rFont val="Times New Roman"/>
        <family val="1"/>
      </rPr>
      <t>celles en gris ne le doivent pas, celles en blanc peuvent l'être si applicable !</t>
    </r>
  </si>
  <si>
    <r>
      <t xml:space="preserve">Production aquacole </t>
    </r>
    <r>
      <rPr>
        <vertAlign val="superscript"/>
        <sz val="11"/>
        <color theme="0" tint="-0.14999847407452621"/>
        <rFont val="Times New Roman"/>
        <family val="1"/>
      </rPr>
      <t>(2)</t>
    </r>
    <r>
      <rPr>
        <sz val="11"/>
        <color theme="0" tint="-0.14999847407452621"/>
        <rFont val="Times New Roman"/>
        <family val="1"/>
      </rPr>
      <t xml:space="preserve"> uniquement</t>
    </r>
  </si>
  <si>
    <r>
      <t xml:space="preserve">Production aquacole </t>
    </r>
    <r>
      <rPr>
        <vertAlign val="superscript"/>
        <sz val="11"/>
        <color theme="0" tint="-0.14999847407452621"/>
        <rFont val="Times New Roman"/>
        <family val="1"/>
      </rPr>
      <t>(2)</t>
    </r>
    <r>
      <rPr>
        <sz val="11"/>
        <color theme="0" tint="-0.14999847407452621"/>
        <rFont val="Times New Roman"/>
        <family val="1"/>
      </rPr>
      <t xml:space="preserve"> avec transformation </t>
    </r>
    <r>
      <rPr>
        <vertAlign val="superscript"/>
        <sz val="11"/>
        <color theme="0" tint="-0.14999847407452621"/>
        <rFont val="Times New Roman"/>
        <family val="1"/>
      </rPr>
      <t>(3)</t>
    </r>
    <r>
      <rPr>
        <sz val="11"/>
        <color theme="0" tint="-0.14999847407452621"/>
        <rFont val="Times New Roman"/>
        <family val="1"/>
      </rPr>
      <t xml:space="preserve"> sur le site de production</t>
    </r>
  </si>
  <si>
    <r>
      <t xml:space="preserve">Uniquement transformation </t>
    </r>
    <r>
      <rPr>
        <vertAlign val="superscript"/>
        <sz val="11"/>
        <color theme="0" tint="-0.14999847407452621"/>
        <rFont val="Times New Roman"/>
        <family val="1"/>
      </rPr>
      <t>(3)</t>
    </r>
    <r>
      <rPr>
        <sz val="11"/>
        <color theme="0" tint="-0.14999847407452621"/>
        <rFont val="Times New Roman"/>
        <family val="1"/>
      </rPr>
      <t xml:space="preserve"> des produits de la pêche et de l'aquaculture</t>
    </r>
  </si>
  <si>
    <r>
      <t xml:space="preserve">Dans un soucis de classification, également envers les fonds européens couvrant différentes activités économiques, une entité peut reprendre </t>
    </r>
    <r>
      <rPr>
        <b/>
        <u/>
        <sz val="10"/>
        <color rgb="FFFF0000"/>
        <rFont val="Calibri"/>
        <family val="2"/>
      </rPr>
      <t>la transformation des produits de la pêche et de l'aquaculture</t>
    </r>
    <r>
      <rPr>
        <sz val="10"/>
        <rFont val="Calibri"/>
        <family val="2"/>
      </rPr>
      <t xml:space="preserve"> parmi ses activités </t>
    </r>
    <r>
      <rPr>
        <i/>
        <sz val="10"/>
        <rFont val="Calibri"/>
        <family val="2"/>
      </rPr>
      <t>si ces derniers constituent au moins 50% (en poids) de la matière première transformée annuellement par établissement</t>
    </r>
    <r>
      <rPr>
        <sz val="10"/>
        <rFont val="Calibri"/>
        <family val="2"/>
      </rPr>
      <t>.</t>
    </r>
  </si>
  <si>
    <r>
      <t xml:space="preserve">Veuillez svp remplir le tableau d'information sur les bassins et étangs </t>
    </r>
    <r>
      <rPr>
        <b/>
        <u/>
        <sz val="12"/>
        <color rgb="FF0070C0"/>
        <rFont val="Times New Roman"/>
        <family val="1"/>
      </rPr>
      <t>APRES</t>
    </r>
    <r>
      <rPr>
        <b/>
        <sz val="12"/>
        <color rgb="FF0070C0"/>
        <rFont val="Times New Roman"/>
        <family val="1"/>
      </rPr>
      <t xml:space="preserve"> avoir complété la présente feuille.</t>
    </r>
  </si>
  <si>
    <r>
      <t xml:space="preserve">(2) Consultez la feuille </t>
    </r>
    <r>
      <rPr>
        <b/>
        <u/>
        <sz val="11"/>
        <color rgb="FF39973B"/>
        <rFont val="Times New Roman"/>
        <family val="1"/>
      </rPr>
      <t>'</t>
    </r>
    <r>
      <rPr>
        <b/>
        <i/>
        <u/>
        <sz val="11"/>
        <color rgb="FF39973B"/>
        <rFont val="Times New Roman"/>
        <family val="1"/>
      </rPr>
      <t>info carte</t>
    </r>
    <r>
      <rPr>
        <sz val="11"/>
        <color rgb="FF39973B"/>
        <rFont val="Times New Roman"/>
        <family val="1"/>
      </rPr>
      <t>' pour vérifier la nature des données cadastrales attendues (et être informé d'un outil pour les obtenir gratuitement via internet).</t>
    </r>
  </si>
  <si>
    <r>
      <t xml:space="preserve">(5) Le présent formulaire d'enregistrement d'une unité de production aquacole doit être </t>
    </r>
    <r>
      <rPr>
        <u/>
        <sz val="11"/>
        <color rgb="FF7030A0"/>
        <rFont val="Times New Roman"/>
        <family val="1"/>
      </rPr>
      <t xml:space="preserve">accompagné de </t>
    </r>
    <r>
      <rPr>
        <b/>
        <u/>
        <sz val="11"/>
        <color rgb="FF7030A0"/>
        <rFont val="Times New Roman"/>
        <family val="1"/>
      </rPr>
      <t>carte(s)</t>
    </r>
    <r>
      <rPr>
        <u/>
        <sz val="11"/>
        <color rgb="FF7030A0"/>
        <rFont val="Times New Roman"/>
        <family val="1"/>
      </rPr>
      <t xml:space="preserve"> (fichier numérique accepté),</t>
    </r>
    <r>
      <rPr>
        <b/>
        <u/>
        <sz val="11"/>
        <color rgb="FF7030A0"/>
        <rFont val="Times New Roman"/>
        <family val="1"/>
      </rPr>
      <t xml:space="preserve"> illustrant la localisation de tous les bassins / étangs de cette unité, et cela y compris vis-à-vis des références cadastrales</t>
    </r>
    <r>
      <rPr>
        <u/>
        <sz val="11"/>
        <color rgb="FF7030A0"/>
        <rFont val="Times New Roman"/>
        <family val="1"/>
      </rPr>
      <t>.</t>
    </r>
    <r>
      <rPr>
        <sz val="11"/>
        <color rgb="FF7030A0"/>
        <rFont val="Times New Roman"/>
        <family val="1"/>
      </rPr>
      <t xml:space="preserve"> 
      Veuillez identifier chacun de ces bassins / étangs en reportant, sur les cartes, leur code d'identification, soit celui existant déjà soit celui généré automatiquement (dans ce dernier cas, reportez sur les cartes les codes E ou B, suivi d'un nombre). </t>
    </r>
  </si>
  <si>
    <t>CERTIFIÉ autre Qualité différenciée (1 / 0)</t>
  </si>
  <si>
    <r>
      <t>&lt;-- N° BCE de l</t>
    </r>
    <r>
      <rPr>
        <b/>
        <sz val="11"/>
        <color theme="1"/>
        <rFont val="Times New Roman"/>
        <family val="1"/>
      </rPr>
      <t>'</t>
    </r>
    <r>
      <rPr>
        <u/>
        <sz val="11"/>
        <color theme="1"/>
        <rFont val="Times New Roman"/>
        <family val="1"/>
      </rPr>
      <t xml:space="preserve">unité d'établissement </t>
    </r>
    <r>
      <rPr>
        <sz val="11"/>
        <rFont val="Times New Roman"/>
        <family val="1"/>
      </rPr>
      <t xml:space="preserve"> </t>
    </r>
    <r>
      <rPr>
        <vertAlign val="superscript"/>
        <sz val="11"/>
        <rFont val="Times New Roman"/>
        <family val="1"/>
      </rPr>
      <t>(1)</t>
    </r>
  </si>
  <si>
    <r>
      <t xml:space="preserve">&lt;-- Nombre d'étangs d'élevage </t>
    </r>
    <r>
      <rPr>
        <vertAlign val="superscript"/>
        <sz val="11"/>
        <color theme="1"/>
        <rFont val="Times New Roman"/>
        <family val="1"/>
      </rPr>
      <t>(4)</t>
    </r>
    <r>
      <rPr>
        <sz val="11"/>
        <color theme="1"/>
        <rFont val="Times New Roman"/>
        <family val="1"/>
      </rPr>
      <t xml:space="preserve"> </t>
    </r>
  </si>
  <si>
    <r>
      <t>&lt;-- Nombre de bassins d'élevage</t>
    </r>
    <r>
      <rPr>
        <sz val="11"/>
        <color theme="1"/>
        <rFont val="Times New Roman"/>
        <family val="1"/>
      </rPr>
      <t xml:space="preserve"> </t>
    </r>
    <r>
      <rPr>
        <vertAlign val="superscript"/>
        <sz val="11"/>
        <color theme="1"/>
        <rFont val="Times New Roman"/>
        <family val="1"/>
      </rPr>
      <t>(5)</t>
    </r>
    <r>
      <rPr>
        <sz val="11"/>
        <color theme="1"/>
        <rFont val="Times New Roman"/>
        <family val="1"/>
      </rPr>
      <t xml:space="preserve"> </t>
    </r>
  </si>
  <si>
    <t>Profit net (€)</t>
  </si>
  <si>
    <t>Type de système d'épuration des eaux utilisées sortant des bassins/étangs :</t>
  </si>
  <si>
    <t>(type déterminé automatiquement sur base des données renseignées dans les feuilles 1 et 2)</t>
  </si>
  <si>
    <t xml:space="preserve">Bassins (inclus raceway) </t>
  </si>
  <si>
    <t>Etangs</t>
  </si>
  <si>
    <t>Bassins (inclus raceway) et Etangs</t>
  </si>
  <si>
    <t>avec recirculation</t>
  </si>
  <si>
    <t>sans recirculation</t>
  </si>
  <si>
    <t>1ère destination majeure de cette production et % des ventes :</t>
  </si>
  <si>
    <t>2ème destination majeure de cette production et % des ventes :</t>
  </si>
  <si>
    <t>Valeur de cette production certifiée (autre que Bio) :</t>
  </si>
  <si>
    <t>Chiffre d'affaires (€ HTVA)</t>
  </si>
  <si>
    <t>Poids de la production de cette espèce certifiée Biologique :</t>
  </si>
  <si>
    <t>Poids de la production de cette espèce certifiée (autre que Bio) :</t>
  </si>
  <si>
    <t>Valeur de cette production certifiée Biologique :</t>
  </si>
  <si>
    <t>Pour l'espèce sélectionnée (sur l'année de référence):</t>
  </si>
  <si>
    <r>
      <t xml:space="preserve">Nombre d'œufs/alevins </t>
    </r>
    <r>
      <rPr>
        <b/>
        <sz val="11"/>
        <color theme="1"/>
        <rFont val="Times New Roman"/>
        <family val="1"/>
      </rPr>
      <t>produits sur le site</t>
    </r>
    <r>
      <rPr>
        <sz val="11"/>
        <color theme="1"/>
        <rFont val="Times New Roman"/>
        <family val="1"/>
      </rPr>
      <t xml:space="preserve"> :</t>
    </r>
  </si>
  <si>
    <t>Valeur brute de la prod. brute annuelle (stocks fin année + ventes) de jeunes/adultes :</t>
  </si>
  <si>
    <r>
      <t xml:space="preserve">Poids de la </t>
    </r>
    <r>
      <rPr>
        <b/>
        <sz val="11"/>
        <color theme="1"/>
        <rFont val="Times New Roman"/>
        <family val="1"/>
      </rPr>
      <t>production brute (stocks fin année + ventes)</t>
    </r>
    <r>
      <rPr>
        <sz val="11"/>
        <color theme="1"/>
        <rFont val="Times New Roman"/>
        <family val="1"/>
      </rPr>
      <t xml:space="preserve"> des jeunes/adultes</t>
    </r>
    <r>
      <rPr>
        <b/>
        <sz val="11"/>
        <color theme="1"/>
        <rFont val="Times New Roman"/>
        <family val="1"/>
      </rPr>
      <t xml:space="preserve"> </t>
    </r>
    <r>
      <rPr>
        <b/>
        <vertAlign val="superscript"/>
        <sz val="11"/>
        <color theme="1"/>
        <rFont val="Times New Roman"/>
        <family val="1"/>
      </rPr>
      <t>(*)</t>
    </r>
    <r>
      <rPr>
        <sz val="11"/>
        <color theme="1"/>
        <rFont val="Times New Roman"/>
        <family val="1"/>
      </rPr>
      <t xml:space="preserve"> :</t>
    </r>
  </si>
  <si>
    <r>
      <t xml:space="preserve">Nombre d'œufs/alevins </t>
    </r>
    <r>
      <rPr>
        <b/>
        <sz val="11"/>
        <color theme="1"/>
        <rFont val="Times New Roman"/>
        <family val="1"/>
      </rPr>
      <t>importés</t>
    </r>
    <r>
      <rPr>
        <sz val="11"/>
        <color theme="1"/>
        <rFont val="Times New Roman"/>
        <family val="1"/>
      </rPr>
      <t xml:space="preserve"> (d'un site extérieur à l'entreprise) :</t>
    </r>
  </si>
  <si>
    <r>
      <t xml:space="preserve">Poids des jeunes/adultes </t>
    </r>
    <r>
      <rPr>
        <b/>
        <sz val="11"/>
        <color theme="1"/>
        <rFont val="Times New Roman"/>
        <family val="1"/>
      </rPr>
      <t>importés</t>
    </r>
    <r>
      <rPr>
        <sz val="11"/>
        <color theme="1"/>
        <rFont val="Times New Roman"/>
        <family val="1"/>
      </rPr>
      <t xml:space="preserve"> (d'un site extérieur à l'entreprise) :</t>
    </r>
  </si>
  <si>
    <r>
      <rPr>
        <b/>
        <u/>
        <sz val="11"/>
        <color theme="1"/>
        <rFont val="Times New Roman"/>
        <family val="1"/>
      </rPr>
      <t>2ème espèce en volume</t>
    </r>
    <r>
      <rPr>
        <sz val="11"/>
        <color theme="1"/>
        <rFont val="Times New Roman"/>
        <family val="1"/>
      </rPr>
      <t xml:space="preserve"> (sinon sélectionnez '</t>
    </r>
    <r>
      <rPr>
        <b/>
        <sz val="11"/>
        <color theme="1"/>
        <rFont val="Times New Roman"/>
        <family val="1"/>
      </rPr>
      <t>aucune</t>
    </r>
    <r>
      <rPr>
        <sz val="11"/>
        <color theme="1"/>
        <rFont val="Times New Roman"/>
        <family val="1"/>
      </rPr>
      <t>') --&gt;</t>
    </r>
  </si>
  <si>
    <r>
      <rPr>
        <b/>
        <u/>
        <sz val="11"/>
        <color theme="1"/>
        <rFont val="Times New Roman"/>
        <family val="1"/>
      </rPr>
      <t>3ème espèce en volume</t>
    </r>
    <r>
      <rPr>
        <sz val="11"/>
        <color theme="1"/>
        <rFont val="Times New Roman"/>
        <family val="1"/>
      </rPr>
      <t xml:space="preserve"> (sinon sélectionnez '</t>
    </r>
    <r>
      <rPr>
        <b/>
        <sz val="11"/>
        <color theme="1"/>
        <rFont val="Times New Roman"/>
        <family val="1"/>
      </rPr>
      <t>aucune</t>
    </r>
    <r>
      <rPr>
        <sz val="11"/>
        <color theme="1"/>
        <rFont val="Times New Roman"/>
        <family val="1"/>
      </rPr>
      <t>') --&gt;</t>
    </r>
  </si>
  <si>
    <t>Totaux</t>
  </si>
  <si>
    <t>(€ HTVA/an)</t>
  </si>
  <si>
    <t>Valeur marchande de la matière 1ère achetée (toutes matières 1ères confondues): :</t>
  </si>
  <si>
    <r>
      <t xml:space="preserve">Poids de la </t>
    </r>
    <r>
      <rPr>
        <b/>
        <sz val="11"/>
        <color theme="1"/>
        <rFont val="Calibri"/>
        <family val="2"/>
        <scheme val="minor"/>
      </rPr>
      <t>matière 1ère</t>
    </r>
    <r>
      <rPr>
        <sz val="11"/>
        <color theme="1"/>
        <rFont val="Calibri"/>
        <family val="2"/>
        <scheme val="minor"/>
      </rPr>
      <t xml:space="preserve"> achetée (</t>
    </r>
    <r>
      <rPr>
        <b/>
        <sz val="11"/>
        <color theme="1"/>
        <rFont val="Calibri"/>
        <family val="2"/>
        <scheme val="minor"/>
      </rPr>
      <t>toutes matières 1ères confondues</t>
    </r>
    <r>
      <rPr>
        <sz val="11"/>
        <color theme="1"/>
        <rFont val="Calibri"/>
        <family val="2"/>
        <scheme val="minor"/>
      </rPr>
      <t>):</t>
    </r>
  </si>
  <si>
    <r>
      <t xml:space="preserve">   </t>
    </r>
    <r>
      <rPr>
        <b/>
        <sz val="11"/>
        <color rgb="FF7030A0"/>
        <rFont val="Calibri"/>
        <family val="2"/>
        <scheme val="minor"/>
      </rPr>
      <t>|</t>
    </r>
    <r>
      <rPr>
        <sz val="11"/>
        <color theme="1"/>
        <rFont val="Calibri"/>
        <family val="2"/>
        <scheme val="minor"/>
      </rPr>
      <t xml:space="preserve">Poids de la </t>
    </r>
    <r>
      <rPr>
        <b/>
        <sz val="11"/>
        <color theme="1"/>
        <rFont val="Calibri"/>
        <family val="2"/>
        <scheme val="minor"/>
      </rPr>
      <t>matière 1ère</t>
    </r>
    <r>
      <rPr>
        <sz val="11"/>
        <color theme="1"/>
        <rFont val="Calibri"/>
        <family val="2"/>
        <scheme val="minor"/>
      </rPr>
      <t xml:space="preserve"> issue de la production aquacole du demandeur :</t>
    </r>
  </si>
  <si>
    <r>
      <rPr>
        <b/>
        <sz val="11"/>
        <color rgb="FF7030A0"/>
        <rFont val="Calibri"/>
        <family val="2"/>
        <scheme val="minor"/>
      </rPr>
      <t xml:space="preserve">   |</t>
    </r>
    <r>
      <rPr>
        <sz val="11"/>
        <color theme="1"/>
        <rFont val="Calibri"/>
        <family val="2"/>
        <scheme val="minor"/>
      </rPr>
      <t>Part en volume de la mat. 1ère issue de la pêche belge :</t>
    </r>
  </si>
  <si>
    <r>
      <rPr>
        <b/>
        <sz val="11"/>
        <color rgb="FF7030A0"/>
        <rFont val="Calibri"/>
        <family val="2"/>
        <scheme val="minor"/>
      </rPr>
      <t xml:space="preserve">   |</t>
    </r>
    <r>
      <rPr>
        <sz val="11"/>
        <color theme="1"/>
        <rFont val="Calibri"/>
        <family val="2"/>
        <scheme val="minor"/>
      </rPr>
      <t>Part en volume de la mat. 1ère issue de la pêche hors Belgique :</t>
    </r>
  </si>
  <si>
    <r>
      <rPr>
        <b/>
        <sz val="11"/>
        <color rgb="FF7030A0"/>
        <rFont val="Calibri"/>
        <family val="2"/>
        <scheme val="minor"/>
      </rPr>
      <t xml:space="preserve">   |</t>
    </r>
    <r>
      <rPr>
        <sz val="11"/>
        <color theme="1"/>
        <rFont val="Calibri"/>
        <family val="2"/>
        <scheme val="minor"/>
      </rPr>
      <t>Part en volume de la mat. 1ère issue l'aquaculture hors Belgique :</t>
    </r>
  </si>
  <si>
    <r>
      <rPr>
        <b/>
        <sz val="11"/>
        <color rgb="FF7030A0"/>
        <rFont val="Calibri"/>
        <family val="2"/>
        <scheme val="minor"/>
      </rPr>
      <t xml:space="preserve">   |</t>
    </r>
    <r>
      <rPr>
        <sz val="11"/>
        <color theme="1"/>
        <rFont val="Calibri"/>
        <family val="2"/>
        <scheme val="minor"/>
      </rPr>
      <t>Part en volume de la mat. 1ère issue de l'aquac. belge (hors exploitation du demandeur):</t>
    </r>
  </si>
  <si>
    <r>
      <rPr>
        <b/>
        <sz val="11"/>
        <color rgb="FF7030A0"/>
        <rFont val="Calibri"/>
        <family val="2"/>
        <scheme val="minor"/>
      </rPr>
      <t xml:space="preserve">   |</t>
    </r>
    <r>
      <rPr>
        <sz val="11"/>
        <color theme="1"/>
        <rFont val="Calibri"/>
        <family val="2"/>
        <scheme val="minor"/>
      </rPr>
      <t>Part en volume de la mat. 1ère issue de l'aquac. certifiée bio:</t>
    </r>
  </si>
  <si>
    <r>
      <rPr>
        <b/>
        <sz val="11"/>
        <color rgb="FF7030A0"/>
        <rFont val="Calibri"/>
        <family val="2"/>
        <scheme val="minor"/>
      </rPr>
      <t xml:space="preserve">   |</t>
    </r>
    <r>
      <rPr>
        <sz val="11"/>
        <color theme="1"/>
        <rFont val="Calibri"/>
        <family val="2"/>
        <scheme val="minor"/>
      </rPr>
      <t>Part en volume de la mat. 1ère certifiée (autre que Bio) :</t>
    </r>
  </si>
  <si>
    <r>
      <rPr>
        <b/>
        <sz val="11"/>
        <color rgb="FF7030A0"/>
        <rFont val="Calibri"/>
        <family val="2"/>
        <scheme val="minor"/>
      </rPr>
      <t xml:space="preserve">   |</t>
    </r>
    <r>
      <rPr>
        <sz val="11"/>
        <color theme="1"/>
        <rFont val="Calibri"/>
        <family val="2"/>
        <scheme val="minor"/>
      </rPr>
      <t>Part en volume de la mat. 1ère issue des captures non souhaitées de la pêche commerciale, ou 
      des sous-produits et des déchets d'une 1ère transformation :</t>
    </r>
  </si>
  <si>
    <r>
      <rPr>
        <b/>
        <sz val="11"/>
        <color rgb="FF7030A0"/>
        <rFont val="Calibri"/>
        <family val="2"/>
        <scheme val="minor"/>
      </rPr>
      <t xml:space="preserve">   |</t>
    </r>
    <r>
      <rPr>
        <sz val="11"/>
        <color theme="1"/>
        <rFont val="Calibri"/>
        <family val="2"/>
        <scheme val="minor"/>
      </rPr>
      <t xml:space="preserve">Poids des </t>
    </r>
    <r>
      <rPr>
        <b/>
        <sz val="11"/>
        <color theme="1"/>
        <rFont val="Calibri"/>
        <family val="2"/>
        <scheme val="minor"/>
      </rPr>
      <t>produits transformés</t>
    </r>
    <r>
      <rPr>
        <sz val="11"/>
        <color theme="1"/>
        <rFont val="Calibri"/>
        <family val="2"/>
        <scheme val="minor"/>
      </rPr>
      <t xml:space="preserve"> en frais ou réfrigérés :</t>
    </r>
  </si>
  <si>
    <r>
      <rPr>
        <b/>
        <sz val="11"/>
        <color rgb="FF7030A0"/>
        <rFont val="Calibri"/>
        <family val="2"/>
        <scheme val="minor"/>
      </rPr>
      <t xml:space="preserve">   |</t>
    </r>
    <r>
      <rPr>
        <sz val="11"/>
        <color theme="1"/>
        <rFont val="Calibri"/>
        <family val="2"/>
        <scheme val="minor"/>
      </rPr>
      <t>Poids des produits transformés en conserve ou en semi-conserve :</t>
    </r>
  </si>
  <si>
    <r>
      <rPr>
        <b/>
        <sz val="11"/>
        <color rgb="FF7030A0"/>
        <rFont val="Calibri"/>
        <family val="2"/>
        <scheme val="minor"/>
      </rPr>
      <t xml:space="preserve">   |</t>
    </r>
    <r>
      <rPr>
        <sz val="11"/>
        <color theme="1"/>
        <rFont val="Calibri"/>
        <family val="2"/>
        <scheme val="minor"/>
      </rPr>
      <t>Poids des produits transformés en surgelés ou congelés :</t>
    </r>
  </si>
  <si>
    <r>
      <rPr>
        <b/>
        <sz val="11"/>
        <color rgb="FF7030A0"/>
        <rFont val="Calibri"/>
        <family val="2"/>
        <scheme val="minor"/>
      </rPr>
      <t xml:space="preserve">   |</t>
    </r>
    <r>
      <rPr>
        <sz val="11"/>
        <color theme="1"/>
        <rFont val="Calibri"/>
        <family val="2"/>
        <scheme val="minor"/>
      </rPr>
      <t>Poids d'autres produits transformés (plats préparés, fumés, salés, séchés) :</t>
    </r>
  </si>
  <si>
    <r>
      <rPr>
        <b/>
        <sz val="11"/>
        <color rgb="FF7030A0"/>
        <rFont val="Calibri"/>
        <family val="2"/>
        <scheme val="minor"/>
      </rPr>
      <t xml:space="preserve">   |</t>
    </r>
    <r>
      <rPr>
        <sz val="11"/>
        <color theme="1"/>
        <rFont val="Calibri"/>
        <family val="2"/>
        <scheme val="minor"/>
      </rPr>
      <t>Part des produits transformés vendue via des filières courtes (directement aux consommateurs) :</t>
    </r>
  </si>
  <si>
    <t>Statistiques sur l'ENTREPRISE (à renseigner par tous)</t>
  </si>
  <si>
    <t>Année de référence :</t>
  </si>
  <si>
    <r>
      <rPr>
        <b/>
        <sz val="11"/>
        <color rgb="FF7030A0"/>
        <rFont val="Calibri"/>
        <family val="2"/>
        <scheme val="minor"/>
      </rPr>
      <t xml:space="preserve">   |</t>
    </r>
    <r>
      <rPr>
        <sz val="11"/>
        <color theme="1"/>
        <rFont val="Calibri"/>
        <family val="2"/>
        <scheme val="minor"/>
      </rPr>
      <t>Valeur marchande des produits transformés (à partir des produits pêche &amp; aquaculture) :</t>
    </r>
  </si>
  <si>
    <t>(liste)</t>
  </si>
  <si>
    <r>
      <t xml:space="preserve">Poids de la </t>
    </r>
    <r>
      <rPr>
        <b/>
        <sz val="11"/>
        <color theme="1"/>
        <rFont val="Calibri"/>
        <family val="2"/>
        <scheme val="minor"/>
      </rPr>
      <t>matière 1ère</t>
    </r>
    <r>
      <rPr>
        <sz val="11"/>
        <color theme="1"/>
        <rFont val="Calibri"/>
        <family val="2"/>
        <scheme val="minor"/>
      </rPr>
      <t xml:space="preserve"> achetée, </t>
    </r>
    <r>
      <rPr>
        <b/>
        <u/>
        <sz val="11"/>
        <color theme="1"/>
        <rFont val="Calibri"/>
        <family val="2"/>
        <scheme val="minor"/>
      </rPr>
      <t>uniquement produits pêche &amp; aquaculture</t>
    </r>
    <r>
      <rPr>
        <b/>
        <sz val="11"/>
        <color theme="1"/>
        <rFont val="Calibri"/>
        <family val="2"/>
        <scheme val="minor"/>
      </rPr>
      <t xml:space="preserve"> </t>
    </r>
    <r>
      <rPr>
        <sz val="11"/>
        <color theme="1"/>
        <rFont val="Calibri"/>
        <family val="2"/>
        <scheme val="minor"/>
      </rPr>
      <t>:</t>
    </r>
  </si>
  <si>
    <t>Valeur marchande de la matière 1ère achetée, uniquement produits pêche &amp; aquaculture :</t>
  </si>
  <si>
    <t>En ne considérant à présent plus que les produits pêche &amp; aquaculture (=100%):</t>
  </si>
  <si>
    <r>
      <t>(1) Le nombre de bassins et étangs à détailler ci-dessous est automatiquement déduit des nombres indiqués dans la feuille '</t>
    </r>
    <r>
      <rPr>
        <i/>
        <sz val="11"/>
        <color rgb="FF7030A0"/>
        <rFont val="Times New Roman"/>
        <family val="1"/>
      </rPr>
      <t>1-Entr&amp;UEta</t>
    </r>
    <r>
      <rPr>
        <sz val="11"/>
        <color rgb="FF7030A0"/>
        <rFont val="Times New Roman"/>
        <family val="1"/>
      </rPr>
      <t>'. Veillez à ce que ces nombres soient exacts AVANT d'encoder les details ci-dessous (sinon, risque de décallade des détails déjà encodés).</t>
    </r>
  </si>
  <si>
    <t>a</t>
  </si>
  <si>
    <t>b</t>
  </si>
  <si>
    <t>c</t>
  </si>
  <si>
    <t>d</t>
  </si>
  <si>
    <t>e</t>
  </si>
  <si>
    <t>f</t>
  </si>
  <si>
    <t>g</t>
  </si>
  <si>
    <t>h</t>
  </si>
  <si>
    <r>
      <t>&lt;-- N° BCE de l'</t>
    </r>
    <r>
      <rPr>
        <u/>
        <sz val="11"/>
        <color theme="1"/>
        <rFont val="Times New Roman"/>
        <family val="1"/>
      </rPr>
      <t>entreprise</t>
    </r>
    <r>
      <rPr>
        <sz val="11"/>
        <color theme="1"/>
        <rFont val="Times New Roman"/>
        <family val="1"/>
      </rPr>
      <t xml:space="preserve"> (10 caractères) </t>
    </r>
    <r>
      <rPr>
        <vertAlign val="superscript"/>
        <sz val="11"/>
        <color theme="1"/>
        <rFont val="Times New Roman"/>
        <family val="1"/>
      </rPr>
      <t>(1)</t>
    </r>
  </si>
  <si>
    <r>
      <t xml:space="preserve">« étang d’élevage » : </t>
    </r>
    <r>
      <rPr>
        <i/>
        <sz val="10"/>
        <color theme="1"/>
        <rFont val="Calibri"/>
        <family val="2"/>
        <scheme val="minor"/>
      </rPr>
      <t>un plan d</t>
    </r>
    <r>
      <rPr>
        <b/>
        <i/>
        <sz val="10"/>
        <color theme="1"/>
        <rFont val="Calibri"/>
        <family val="2"/>
        <scheme val="minor"/>
      </rPr>
      <t>'eau stagnante ou de faible taux d'échange, dont le fond est usuellement constitué de matériaux naturels</t>
    </r>
    <r>
      <rPr>
        <i/>
        <sz val="10"/>
        <color theme="1"/>
        <rFont val="Calibri"/>
        <family val="2"/>
        <scheme val="minor"/>
      </rPr>
      <t>. Ces caractéristiques peuvent également s'appliquer aux plans d'eau naturels, aux petits lacs, aux mares et autres étendues d'eau de petite dimension</t>
    </r>
    <r>
      <rPr>
        <sz val="10"/>
        <color theme="1"/>
        <rFont val="Calibri"/>
        <family val="2"/>
        <scheme val="minor"/>
      </rPr>
      <t>.</t>
    </r>
  </si>
  <si>
    <r>
      <t xml:space="preserve">« bassin d'élevage » : </t>
    </r>
    <r>
      <rPr>
        <i/>
        <sz val="10"/>
        <color theme="1"/>
        <rFont val="Calibri"/>
        <family val="2"/>
        <scheme val="minor"/>
      </rPr>
      <t xml:space="preserve">bassin d’eau (y compris 'raceway') </t>
    </r>
    <r>
      <rPr>
        <b/>
        <i/>
        <sz val="10"/>
        <color theme="1"/>
        <rFont val="Calibri"/>
        <family val="2"/>
        <scheme val="minor"/>
      </rPr>
      <t>le plus souvent artificiel et usuellement d'une surface limitée</t>
    </r>
    <r>
      <rPr>
        <i/>
        <sz val="10"/>
        <color theme="1"/>
        <rFont val="Calibri"/>
        <family val="2"/>
        <scheme val="minor"/>
      </rPr>
      <t>, conçu et équipé pour que son eau soit renouvelée régulièrement</t>
    </r>
    <r>
      <rPr>
        <sz val="10"/>
        <color theme="1"/>
        <rFont val="Calibri"/>
        <family val="2"/>
        <scheme val="minor"/>
      </rPr>
      <t>.</t>
    </r>
  </si>
  <si>
    <r>
      <rPr>
        <b/>
        <sz val="11"/>
        <color rgb="FF7030A0"/>
        <rFont val="Times New Roman"/>
        <family val="1"/>
      </rPr>
      <t>(4)</t>
    </r>
    <r>
      <rPr>
        <sz val="11"/>
        <color theme="1"/>
        <rFont val="Times New Roman"/>
        <family val="1"/>
      </rPr>
      <t xml:space="preserve"> Indiquez '</t>
    </r>
    <r>
      <rPr>
        <b/>
        <sz val="11"/>
        <color theme="1"/>
        <rFont val="Times New Roman"/>
        <family val="1"/>
      </rPr>
      <t>1'</t>
    </r>
    <r>
      <rPr>
        <sz val="11"/>
        <color theme="1"/>
        <rFont val="Times New Roman"/>
        <family val="1"/>
      </rPr>
      <t xml:space="preserve"> dans le(s) cas applicable(s), sinon '</t>
    </r>
    <r>
      <rPr>
        <b/>
        <sz val="11"/>
        <color theme="1"/>
        <rFont val="Times New Roman"/>
        <family val="1"/>
      </rPr>
      <t>0</t>
    </r>
    <r>
      <rPr>
        <sz val="11"/>
        <color theme="1"/>
        <rFont val="Times New Roman"/>
        <family val="1"/>
      </rPr>
      <t xml:space="preserve">'. </t>
    </r>
    <r>
      <rPr>
        <u/>
        <sz val="11"/>
        <color theme="1"/>
        <rFont val="Times New Roman"/>
        <family val="1"/>
      </rPr>
      <t>1 type d'élevage par bassin/étang</t>
    </r>
    <r>
      <rPr>
        <sz val="11"/>
        <color theme="1"/>
        <rFont val="Times New Roman"/>
        <family val="1"/>
      </rPr>
      <t>, sauf le type 'Certifié autre qualité différenciée' qui est le seul type non exclusif. 
Plusieurs sources d'eau sont admises pour un même bassin / étang.</t>
    </r>
  </si>
  <si>
    <t>(m3/jour)</t>
  </si>
  <si>
    <t>(*) Il est rappelé que la production effective (nette) d'une exploitation est sa production brute (stocks fin année + ventes durant l'année) diminuée des importations et du stock initial. Dans ce cadre, par facilité, il est présumé que le stock inital et final sont relativement identiques d'une année à la suivante.</t>
  </si>
  <si>
    <t>Code partenaire SIGEC attribué :</t>
  </si>
  <si>
    <t>adresse email</t>
  </si>
  <si>
    <t>l'enregistrement d'une nouvelle exploitation dans le SIGeC</t>
  </si>
  <si>
    <t>la communication de statistiques annuelles d'une exploitation déjà enregistrée dans le SIGeC</t>
  </si>
  <si>
    <t>&lt;-- Nom et prénom (si pers. physique), ou Nom de la société</t>
  </si>
  <si>
    <r>
      <t>Représentant(s) légal(aux) de l'entité exploitant (</t>
    </r>
    <r>
      <rPr>
        <vertAlign val="superscript"/>
        <sz val="11"/>
        <color theme="1"/>
        <rFont val="Times New Roman"/>
        <family val="1"/>
      </rPr>
      <t>i</t>
    </r>
    <r>
      <rPr>
        <sz val="11"/>
        <color theme="1"/>
        <rFont val="Times New Roman"/>
        <family val="1"/>
      </rPr>
      <t>)</t>
    </r>
  </si>
  <si>
    <t>i</t>
  </si>
  <si>
    <t>(i)</t>
  </si>
  <si>
    <t>L'activité renseignée par la présente est-elle effectuée à titre principal ou complémentaire ? :</t>
  </si>
  <si>
    <t>Principal</t>
  </si>
  <si>
    <t>Complémentaire</t>
  </si>
  <si>
    <r>
      <t xml:space="preserve">&lt;-- forme juridique (requis </t>
    </r>
    <r>
      <rPr>
        <b/>
        <sz val="11"/>
        <color theme="1"/>
        <rFont val="Times New Roman"/>
        <family val="1"/>
      </rPr>
      <t>si</t>
    </r>
    <r>
      <rPr>
        <sz val="11"/>
        <color theme="1"/>
        <rFont val="Times New Roman"/>
        <family val="1"/>
      </rPr>
      <t xml:space="preserve"> pers. Morale)</t>
    </r>
  </si>
  <si>
    <r>
      <t xml:space="preserve">Ce formulaire concerne :  
</t>
    </r>
    <r>
      <rPr>
        <sz val="12"/>
        <color theme="1"/>
        <rFont val="Times New Roman"/>
        <family val="1"/>
      </rPr>
      <t>(choix dans liste déroulante)</t>
    </r>
  </si>
  <si>
    <r>
      <t>Code(s) d'enregistrement auprès de l'</t>
    </r>
    <r>
      <rPr>
        <b/>
        <sz val="11"/>
        <color theme="1"/>
        <rFont val="Times New Roman"/>
        <family val="1"/>
      </rPr>
      <t>AFSCA</t>
    </r>
    <r>
      <rPr>
        <sz val="11"/>
        <color theme="1"/>
        <rFont val="Times New Roman"/>
        <family val="1"/>
      </rPr>
      <t xml:space="preserve"> pour les activités
&lt;-- </t>
    </r>
    <r>
      <rPr>
        <u/>
        <sz val="11"/>
        <color theme="1"/>
        <rFont val="Times New Roman"/>
        <family val="1"/>
      </rPr>
      <t>Aquacole</t>
    </r>
    <r>
      <rPr>
        <sz val="11"/>
        <color theme="1"/>
        <rFont val="Times New Roman"/>
        <family val="1"/>
      </rPr>
      <t xml:space="preserve">                                                         </t>
    </r>
    <r>
      <rPr>
        <u/>
        <sz val="11"/>
        <color theme="1"/>
        <rFont val="Times New Roman"/>
        <family val="1"/>
      </rPr>
      <t xml:space="preserve"> de transformation</t>
    </r>
    <r>
      <rPr>
        <sz val="11"/>
        <color theme="1"/>
        <rFont val="Times New Roman"/>
        <family val="1"/>
      </rPr>
      <t xml:space="preserve"> --&gt;</t>
    </r>
  </si>
  <si>
    <t>UPAq - adresse URL site web</t>
  </si>
  <si>
    <t>UPAq - ref permis (RW)</t>
  </si>
  <si>
    <t>UPAq - type activité</t>
  </si>
  <si>
    <t>UPAq - Install 1ere exploitation aquac?</t>
  </si>
  <si>
    <t>formulaire Nouvell exploitation ou Statistiques ?</t>
  </si>
  <si>
    <t>forme jur (PM)</t>
  </si>
  <si>
    <t>Activité principale / complémentaire (PP)</t>
  </si>
  <si>
    <t>UPAq - ref AFSCA AQUACULture</t>
  </si>
  <si>
    <t>UPAq - ref AFSCA TRANSFOrmation</t>
  </si>
  <si>
    <t>STATISTIQUES</t>
  </si>
  <si>
    <t>Exploitant &amp; UEta</t>
  </si>
  <si>
    <r>
      <rPr>
        <b/>
        <u/>
        <sz val="11"/>
        <rFont val="Times New Roman"/>
        <family val="1"/>
      </rPr>
      <t>Personnel</t>
    </r>
    <r>
      <rPr>
        <sz val="11"/>
        <rFont val="Times New Roman"/>
        <family val="1"/>
      </rPr>
      <t xml:space="preserve"> (le signataire compris le cas échéant), au dernier jour de l'année de 
                                       référence, consacré aux activités de l'entreprise en :</t>
    </r>
  </si>
  <si>
    <t>année de référence</t>
  </si>
  <si>
    <t>Prod AQUAC - Nombre de salariés masculins :</t>
  </si>
  <si>
    <t>Prod AQUAC - Nombre de salariés féminins :</t>
  </si>
  <si>
    <t>Prod AQUAC - Nombre d'équivalants temps plein (ETP) masculins :</t>
  </si>
  <si>
    <t>Prod AQUAC - Nombre d'équivalants temps plein (ETP) féminins :</t>
  </si>
  <si>
    <t>Prod AQUAC - Chiffre d'affaires (€ HTVA)</t>
  </si>
  <si>
    <t>Prod AQUAC - Profit net (€)</t>
  </si>
  <si>
    <t>TRANSFO  - Nombre de salariés masculins :</t>
  </si>
  <si>
    <t>TRANSFO  -Nombre de salariés féminins :</t>
  </si>
  <si>
    <t>TRANSFO  - Nombre d'équivalants temps plein (ETP) masculins :</t>
  </si>
  <si>
    <t>TRANSFO  - Nombre d'équivalants temps plein (ETP) féminins :</t>
  </si>
  <si>
    <t>TRANSFO  - Chiffre d'affaires (€ HTVA)</t>
  </si>
  <si>
    <t>TRANSFO  -- Profit net (€)</t>
  </si>
  <si>
    <t xml:space="preserve">AQUAC - Type de système d'épuration </t>
  </si>
  <si>
    <t>AQUAC - Capacité totale d'épuration des eaux utilisées :</t>
  </si>
  <si>
    <t xml:space="preserve">AQUAC - Type Etangs ou bassins </t>
  </si>
  <si>
    <t xml:space="preserve">AQUAC - recicul ou non </t>
  </si>
  <si>
    <t>AQUAC - 1ere esp - nbr œufs/alvins importés</t>
  </si>
  <si>
    <t>AQUAC - 1ere esp - nbr œufs/alvins produits</t>
  </si>
  <si>
    <t>AQUAC - 1ere esp - poids adultes importés</t>
  </si>
  <si>
    <t>AQUAC - 1ere esp - poids adultes prod brute</t>
  </si>
  <si>
    <t>AQUAC - 1ere esp - valeur adultes prod brute</t>
  </si>
  <si>
    <t xml:space="preserve">AQUAC - 1ere esp - 1ere destination </t>
  </si>
  <si>
    <t>AQUAC - 1ere esp - 1ere dest - %</t>
  </si>
  <si>
    <t xml:space="preserve">AQUAC - 1ere esp - 2eme destination </t>
  </si>
  <si>
    <t>AQUAC - 1ere esp - 2eme dest - %</t>
  </si>
  <si>
    <t>AQUAC - 1ere esp - poids certif bio</t>
  </si>
  <si>
    <t>AQUAC - 1ere esp - valeur certif bio</t>
  </si>
  <si>
    <t xml:space="preserve">AQUAC - 1ere esp - poids certif autre </t>
  </si>
  <si>
    <t>AQUAC - 1ere esp - valeur certif autre</t>
  </si>
  <si>
    <r>
      <t xml:space="preserve">AQUAC - </t>
    </r>
    <r>
      <rPr>
        <b/>
        <sz val="11"/>
        <color theme="1"/>
        <rFont val="Calibri"/>
        <family val="2"/>
        <scheme val="minor"/>
      </rPr>
      <t>2eme</t>
    </r>
    <r>
      <rPr>
        <sz val="11"/>
        <color theme="1"/>
        <rFont val="Calibri"/>
        <family val="2"/>
        <scheme val="minor"/>
      </rPr>
      <t xml:space="preserve"> esp - espece</t>
    </r>
  </si>
  <si>
    <t>AQUAC - 2eme esp - nbr œufs/alvins importés</t>
  </si>
  <si>
    <t>AQUAC - 2eme esp - nbr œufs/alvins produits</t>
  </si>
  <si>
    <t>AQUAC - 2eme esp - poids adultes importés</t>
  </si>
  <si>
    <t>AQUAC - 2eme esp - poids adultes prod brute</t>
  </si>
  <si>
    <t>AQUAC - 2eme esp - valeur adultes prod brute</t>
  </si>
  <si>
    <t xml:space="preserve">AQUAC - 2eme esp - 1ere destination </t>
  </si>
  <si>
    <t>AQUAC - 2eme esp - 1ere dest - %</t>
  </si>
  <si>
    <t xml:space="preserve">AQUAC - 2eme esp - 2eme destination </t>
  </si>
  <si>
    <t>AQUAC - 2eme esp - 2eme dest - %</t>
  </si>
  <si>
    <t>AQUAC - 2eme esp - poids certif bio</t>
  </si>
  <si>
    <t>AQUAC - 2eme esp - valeur certif bio</t>
  </si>
  <si>
    <t xml:space="preserve">AQUAC - 2eme esp - poids certif autre </t>
  </si>
  <si>
    <t>AQUAC - 2eme esp - valeur certif autre</t>
  </si>
  <si>
    <r>
      <t xml:space="preserve">AQUAC - </t>
    </r>
    <r>
      <rPr>
        <b/>
        <sz val="11"/>
        <color theme="1"/>
        <rFont val="Calibri"/>
        <family val="2"/>
        <scheme val="minor"/>
      </rPr>
      <t>1ere</t>
    </r>
    <r>
      <rPr>
        <sz val="11"/>
        <color theme="1"/>
        <rFont val="Calibri"/>
        <family val="2"/>
        <scheme val="minor"/>
      </rPr>
      <t xml:space="preserve"> esp - espece</t>
    </r>
  </si>
  <si>
    <r>
      <t xml:space="preserve">AQUAC - </t>
    </r>
    <r>
      <rPr>
        <b/>
        <sz val="11"/>
        <color theme="1"/>
        <rFont val="Calibri"/>
        <family val="2"/>
        <scheme val="minor"/>
      </rPr>
      <t>3eme</t>
    </r>
    <r>
      <rPr>
        <sz val="11"/>
        <color theme="1"/>
        <rFont val="Calibri"/>
        <family val="2"/>
        <scheme val="minor"/>
      </rPr>
      <t xml:space="preserve"> esp - espece</t>
    </r>
  </si>
  <si>
    <t>AQUAC - 3eme esp - nbr œufs/alvins importés</t>
  </si>
  <si>
    <t>AQUAC - 3eme esp - nbr œufs/alvins produits</t>
  </si>
  <si>
    <t>AQUAC - 3eme esp - poids adultes importés</t>
  </si>
  <si>
    <t>AQUAC - 3eme esp - poids adultes prod brute</t>
  </si>
  <si>
    <t>AQUAC - 3eme esp - valeur adultes prod brute</t>
  </si>
  <si>
    <t xml:space="preserve">AQUAC - 3eme esp - 1ere destination </t>
  </si>
  <si>
    <t>AQUAC - 3eme esp - 1ere dest - %</t>
  </si>
  <si>
    <t xml:space="preserve">AQUAC - 3eme esp - 2eme destination </t>
  </si>
  <si>
    <t>AQUAC - 3eme esp - 2eme dest - %</t>
  </si>
  <si>
    <t>AQUAC - 3eme esp - poids certif bio</t>
  </si>
  <si>
    <t>AQUAC - 3eme esp - valeur certif bio</t>
  </si>
  <si>
    <t xml:space="preserve">AQUAC - 3eme esp - poids certif autre </t>
  </si>
  <si>
    <t>AQUAC - 3eme esp - valeur certif autre</t>
  </si>
  <si>
    <t>TRANSFO - poids mat 1ere TOT achetée</t>
  </si>
  <si>
    <t>TRANSFO - valeur mat 1ere TOT achetée</t>
  </si>
  <si>
    <t>TRANSFO - poids mat 1ere Peche achetée</t>
  </si>
  <si>
    <t>TRANSFO - valeur mat 1ere peche achetée</t>
  </si>
  <si>
    <t>TRANSFO - poids mat 1ere Prod Aquac demandeur</t>
  </si>
  <si>
    <t>TRANSFO - % mat 1ere peche etranger</t>
  </si>
  <si>
    <t>TRANSFO - % mat 1ere peche belge</t>
  </si>
  <si>
    <t>TRANSFO - % mat 1ere aquac etranger</t>
  </si>
  <si>
    <t>TRANSFO - % mat 1ere aquac belge</t>
  </si>
  <si>
    <t>TRANSFO - % mat 1ere aquac certif bio</t>
  </si>
  <si>
    <t>TRANSFO - % mat 1ere certif autre</t>
  </si>
  <si>
    <t>TRANSFO - % mat 1ere sous produits</t>
  </si>
  <si>
    <t>TRANSFO - poids produits transfo frais</t>
  </si>
  <si>
    <t>TRANSFO - poids produits transfo conserve</t>
  </si>
  <si>
    <t>TRANSFO - poids produits transfo surgelés</t>
  </si>
  <si>
    <t>TRANSFO - poids produits transfo fumés</t>
  </si>
  <si>
    <t>TRANSFO - % produits transfo vente fil courtes</t>
  </si>
  <si>
    <t>TRANSFO - valeur prod transfo (produits peche)</t>
  </si>
  <si>
    <t>UPAq- surf  tot Etangs (m2)</t>
  </si>
  <si>
    <t>UPAq- Surf tot bassins (m2)</t>
  </si>
  <si>
    <t>UPAq- Vol  tot Etangs (m3)</t>
  </si>
  <si>
    <t>UPAq- Vol tot bassins (m3)</t>
  </si>
  <si>
    <t>UPAq- % MOY recicul dans Etangs (%)</t>
  </si>
  <si>
    <t>UPAq- % MOY recicul dans Bassins (%)</t>
  </si>
  <si>
    <t xml:space="preserve">UPAq- Vol tot (m3) En CONVERSION Bio </t>
  </si>
  <si>
    <t xml:space="preserve">UPAq- Vol tot  (m3) CERTIFIÉ Bio 
</t>
  </si>
  <si>
    <t>UPAq- Vol tot  (m3) CERTIFIÉ autre</t>
  </si>
  <si>
    <t>UPAq- Vol tot  (m3) Conventionnel</t>
  </si>
  <si>
    <t>UPAq- Vol tot  (m3) Non exploité</t>
  </si>
  <si>
    <t>BASSINS</t>
  </si>
  <si>
    <t>Statistiques</t>
  </si>
  <si>
    <t>autres vairons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</si>
</sst>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_-* #,##0.00\ [$€-40C]_-;\-* #,##0.00\ [$€-40C]_-;_-* &quot;-&quot;??\ [$€-40C]_-;_-@_-"/>
    <numFmt numFmtId="167" formatCode="#,##0.00_ ;\-#,##0.00\ "/>
  </numFmts>
  <fonts count="92" x14ac:knownFonts="1">
    <font>
      <sz val="11"/>
      <color theme="1"/>
      <name val="Calibri"/>
      <family val="2"/>
      <scheme val="minor"/>
    </font>
    <font>
      <b/>
      <sz val="11"/>
      <color theme="1"/>
      <name val="Calibri"/>
      <family val="2"/>
      <scheme val="minor"/>
    </font>
    <font>
      <b/>
      <u/>
      <sz val="11"/>
      <color theme="1"/>
      <name val="Calibri"/>
      <family val="2"/>
      <scheme val="minor"/>
    </font>
    <font>
      <sz val="11"/>
      <color theme="1"/>
      <name val="Times New Roman"/>
      <family val="1"/>
    </font>
    <font>
      <b/>
      <u/>
      <sz val="14"/>
      <color theme="1"/>
      <name val="Times New Roman"/>
      <family val="1"/>
    </font>
    <font>
      <b/>
      <sz val="11"/>
      <color theme="1"/>
      <name val="Times New Roman"/>
      <family val="1"/>
    </font>
    <font>
      <u/>
      <sz val="11"/>
      <color theme="10"/>
      <name val="Calibri"/>
      <family val="2"/>
    </font>
    <font>
      <i/>
      <sz val="11"/>
      <color theme="1"/>
      <name val="Calibri"/>
      <family val="2"/>
      <scheme val="minor"/>
    </font>
    <font>
      <i/>
      <sz val="11"/>
      <color theme="1"/>
      <name val="Times New Roman"/>
      <family val="1"/>
    </font>
    <font>
      <sz val="12"/>
      <color theme="1"/>
      <name val="Times New Roman"/>
      <family val="1"/>
    </font>
    <font>
      <b/>
      <u/>
      <sz val="12"/>
      <color theme="1"/>
      <name val="Times New Roman"/>
      <family val="1"/>
    </font>
    <font>
      <b/>
      <sz val="14"/>
      <color theme="1"/>
      <name val="Times New Roman"/>
      <family val="1"/>
    </font>
    <font>
      <b/>
      <sz val="11"/>
      <color rgb="FFFF0000"/>
      <name val="Times New Roman"/>
      <family val="1"/>
    </font>
    <font>
      <b/>
      <u/>
      <sz val="11"/>
      <color theme="1"/>
      <name val="Times New Roman"/>
      <family val="1"/>
    </font>
    <font>
      <u/>
      <sz val="11"/>
      <color theme="1"/>
      <name val="Times New Roman"/>
      <family val="1"/>
    </font>
    <font>
      <sz val="11"/>
      <color rgb="FFFF0000"/>
      <name val="Times New Roman"/>
      <family val="1"/>
    </font>
    <font>
      <sz val="11"/>
      <name val="Times New Roman"/>
      <family val="1"/>
    </font>
    <font>
      <sz val="11"/>
      <color theme="0"/>
      <name val="Times New Roman"/>
      <family val="1"/>
    </font>
    <font>
      <u/>
      <sz val="11"/>
      <color theme="0"/>
      <name val="Times New Roman"/>
      <family val="1"/>
    </font>
    <font>
      <i/>
      <sz val="10"/>
      <color theme="1"/>
      <name val="Times New Roman"/>
      <family val="1"/>
    </font>
    <font>
      <sz val="10"/>
      <color theme="1"/>
      <name val="Times New Roman"/>
      <family val="1"/>
    </font>
    <font>
      <sz val="9"/>
      <color indexed="81"/>
      <name val="Tahoma"/>
      <family val="2"/>
    </font>
    <font>
      <sz val="11"/>
      <color rgb="FF7030A0"/>
      <name val="Times New Roman"/>
      <family val="1"/>
    </font>
    <font>
      <u/>
      <sz val="11"/>
      <color rgb="FF7030A0"/>
      <name val="Times New Roman"/>
      <family val="1"/>
    </font>
    <font>
      <b/>
      <sz val="11"/>
      <color rgb="FF7030A0"/>
      <name val="Times New Roman"/>
      <family val="1"/>
    </font>
    <font>
      <b/>
      <u/>
      <sz val="11"/>
      <color rgb="FF7030A0"/>
      <name val="Times New Roman"/>
      <family val="1"/>
    </font>
    <font>
      <sz val="10"/>
      <color theme="1"/>
      <name val="Calibri"/>
      <family val="2"/>
      <scheme val="minor"/>
    </font>
    <font>
      <u/>
      <sz val="10"/>
      <color theme="10"/>
      <name val="Calibri"/>
      <family val="2"/>
    </font>
    <font>
      <b/>
      <sz val="11"/>
      <color rgb="FF39973B"/>
      <name val="Times New Roman"/>
      <family val="1"/>
    </font>
    <font>
      <sz val="11"/>
      <color theme="0" tint="-0.34998626667073579"/>
      <name val="Times New Roman"/>
      <family val="1"/>
    </font>
    <font>
      <b/>
      <u/>
      <sz val="11"/>
      <color theme="10"/>
      <name val="Calibri"/>
      <family val="2"/>
    </font>
    <font>
      <i/>
      <sz val="11"/>
      <color rgb="FF7030A0"/>
      <name val="Times New Roman"/>
      <family val="1"/>
    </font>
    <font>
      <sz val="11"/>
      <color rgb="FF39973B"/>
      <name val="Times New Roman"/>
      <family val="1"/>
    </font>
    <font>
      <b/>
      <u/>
      <sz val="11"/>
      <color rgb="FFFF0000"/>
      <name val="Calibri"/>
      <family val="2"/>
      <scheme val="minor"/>
    </font>
    <font>
      <b/>
      <u/>
      <sz val="11"/>
      <color rgb="FF39973B"/>
      <name val="Times New Roman"/>
      <family val="1"/>
    </font>
    <font>
      <b/>
      <sz val="14"/>
      <color rgb="FF7030A0"/>
      <name val="Times New Roman"/>
      <family val="1"/>
    </font>
    <font>
      <b/>
      <i/>
      <u/>
      <sz val="11"/>
      <color rgb="FF39973B"/>
      <name val="Times New Roman"/>
      <family val="1"/>
    </font>
    <font>
      <b/>
      <sz val="11"/>
      <name val="Times New Roman"/>
      <family val="1"/>
    </font>
    <font>
      <u/>
      <sz val="11"/>
      <color theme="1"/>
      <name val="Calibri"/>
      <family val="2"/>
      <scheme val="minor"/>
    </font>
    <font>
      <vertAlign val="superscript"/>
      <sz val="11"/>
      <color theme="1"/>
      <name val="Times New Roman"/>
      <family val="1"/>
    </font>
    <font>
      <i/>
      <u/>
      <sz val="11"/>
      <color theme="1"/>
      <name val="Times New Roman"/>
      <family val="1"/>
    </font>
    <font>
      <sz val="11"/>
      <color theme="0" tint="-0.249977111117893"/>
      <name val="Times New Roman"/>
      <family val="1"/>
    </font>
    <font>
      <u/>
      <sz val="10"/>
      <color theme="1"/>
      <name val="Calibri"/>
      <family val="2"/>
      <scheme val="minor"/>
    </font>
    <font>
      <i/>
      <sz val="10"/>
      <color theme="1"/>
      <name val="Calibri"/>
      <family val="2"/>
      <scheme val="minor"/>
    </font>
    <font>
      <i/>
      <u/>
      <sz val="10"/>
      <color theme="1"/>
      <name val="Calibri"/>
      <family val="2"/>
      <scheme val="minor"/>
    </font>
    <font>
      <i/>
      <u/>
      <sz val="10"/>
      <color theme="1"/>
      <name val="Times New Roman"/>
      <family val="1"/>
    </font>
    <font>
      <sz val="11"/>
      <color theme="1"/>
      <name val="Calibri"/>
      <family val="2"/>
      <scheme val="minor"/>
    </font>
    <font>
      <b/>
      <sz val="11"/>
      <color theme="0"/>
      <name val="Calibri"/>
      <family val="2"/>
      <scheme val="minor"/>
    </font>
    <font>
      <sz val="11"/>
      <color rgb="FFFF0000"/>
      <name val="Calibri"/>
      <family val="2"/>
      <scheme val="minor"/>
    </font>
    <font>
      <b/>
      <u/>
      <sz val="12"/>
      <color rgb="FFFF0000"/>
      <name val="Times New Roman"/>
      <family val="1"/>
    </font>
    <font>
      <b/>
      <u/>
      <sz val="11"/>
      <color rgb="FF0070C0"/>
      <name val="Times New Roman"/>
      <family val="1"/>
    </font>
    <font>
      <b/>
      <i/>
      <u/>
      <sz val="14"/>
      <color rgb="FF0070C0"/>
      <name val="Times New Roman"/>
      <family val="1"/>
    </font>
    <font>
      <b/>
      <u/>
      <sz val="12"/>
      <name val="Times New Roman"/>
      <family val="1"/>
    </font>
    <font>
      <b/>
      <sz val="12"/>
      <color theme="1"/>
      <name val="Times New Roman"/>
      <family val="1"/>
    </font>
    <font>
      <b/>
      <i/>
      <sz val="10"/>
      <color rgb="FFFF0000"/>
      <name val="Times New Roman"/>
      <family val="1"/>
    </font>
    <font>
      <sz val="10"/>
      <name val="Calibri"/>
      <family val="2"/>
    </font>
    <font>
      <b/>
      <vertAlign val="superscript"/>
      <sz val="12"/>
      <color rgb="FFFF0000"/>
      <name val="Times New Roman"/>
      <family val="1"/>
    </font>
    <font>
      <i/>
      <sz val="10"/>
      <name val="Calibri"/>
      <family val="2"/>
    </font>
    <font>
      <b/>
      <u/>
      <sz val="10"/>
      <color rgb="FFFF0000"/>
      <name val="Calibri"/>
      <family val="2"/>
    </font>
    <font>
      <b/>
      <u/>
      <sz val="12"/>
      <color rgb="FF0070C0"/>
      <name val="Times New Roman"/>
      <family val="1"/>
    </font>
    <font>
      <b/>
      <sz val="14"/>
      <color rgb="FFFF0000"/>
      <name val="Times New Roman"/>
      <family val="1"/>
    </font>
    <font>
      <i/>
      <sz val="10"/>
      <color rgb="FF0070C0"/>
      <name val="Times New Roman"/>
      <family val="1"/>
    </font>
    <font>
      <sz val="11"/>
      <color rgb="FF0070C0"/>
      <name val="Times New Roman"/>
      <family val="1"/>
    </font>
    <font>
      <vertAlign val="superscript"/>
      <sz val="12"/>
      <color theme="1"/>
      <name val="Times New Roman"/>
      <family val="1"/>
    </font>
    <font>
      <b/>
      <sz val="10"/>
      <color theme="0"/>
      <name val="Calibri"/>
      <family val="2"/>
      <scheme val="minor"/>
    </font>
    <font>
      <sz val="11"/>
      <name val="Calibri"/>
      <family val="2"/>
      <scheme val="minor"/>
    </font>
    <font>
      <b/>
      <sz val="11"/>
      <color theme="0"/>
      <name val="Times New Roman"/>
      <family val="1"/>
    </font>
    <font>
      <b/>
      <sz val="10"/>
      <color theme="0"/>
      <name val="Times New Roman"/>
      <family val="1"/>
    </font>
    <font>
      <u/>
      <sz val="11"/>
      <name val="Times New Roman"/>
      <family val="1"/>
    </font>
    <font>
      <i/>
      <sz val="11"/>
      <name val="Times New Roman"/>
      <family val="1"/>
    </font>
    <font>
      <b/>
      <sz val="10"/>
      <name val="Times New Roman"/>
      <family val="1"/>
    </font>
    <font>
      <b/>
      <sz val="13"/>
      <color rgb="FFFF0000"/>
      <name val="Times New Roman"/>
      <family val="1"/>
    </font>
    <font>
      <sz val="10"/>
      <name val="Calibri"/>
      <family val="2"/>
      <scheme val="minor"/>
    </font>
    <font>
      <b/>
      <u/>
      <sz val="11"/>
      <name val="Times New Roman"/>
      <family val="1"/>
    </font>
    <font>
      <b/>
      <sz val="12"/>
      <color rgb="FF7030A0"/>
      <name val="Times New Roman"/>
      <family val="1"/>
    </font>
    <font>
      <u/>
      <sz val="12"/>
      <color theme="1"/>
      <name val="Times New Roman"/>
      <family val="1"/>
    </font>
    <font>
      <b/>
      <sz val="12"/>
      <color rgb="FF0070C0"/>
      <name val="Times New Roman"/>
      <family val="1"/>
    </font>
    <font>
      <b/>
      <sz val="12"/>
      <color rgb="FF39973B"/>
      <name val="Times New Roman"/>
      <family val="1"/>
    </font>
    <font>
      <sz val="11"/>
      <color theme="0" tint="-0.14999847407452621"/>
      <name val="Times New Roman"/>
      <family val="1"/>
    </font>
    <font>
      <vertAlign val="superscript"/>
      <sz val="11"/>
      <color theme="0" tint="-0.14999847407452621"/>
      <name val="Times New Roman"/>
      <family val="1"/>
    </font>
    <font>
      <vertAlign val="superscript"/>
      <sz val="11"/>
      <name val="Times New Roman"/>
      <family val="1"/>
    </font>
    <font>
      <b/>
      <vertAlign val="superscript"/>
      <sz val="11"/>
      <color theme="1"/>
      <name val="Times New Roman"/>
      <family val="1"/>
    </font>
    <font>
      <b/>
      <u/>
      <sz val="11"/>
      <color rgb="FF7030A0"/>
      <name val="Calibri"/>
      <family val="2"/>
      <scheme val="minor"/>
    </font>
    <font>
      <b/>
      <sz val="11"/>
      <color rgb="FF7030A0"/>
      <name val="Calibri"/>
      <family val="2"/>
      <scheme val="minor"/>
    </font>
    <font>
      <b/>
      <sz val="18"/>
      <color rgb="FF7030A0"/>
      <name val="Times New Roman"/>
      <family val="1"/>
    </font>
    <font>
      <b/>
      <i/>
      <sz val="10"/>
      <color theme="1"/>
      <name val="Calibri"/>
      <family val="2"/>
      <scheme val="minor"/>
    </font>
    <font>
      <sz val="11"/>
      <color theme="0" tint="-0.14999847407452621"/>
      <name val="Calibri"/>
      <family val="2"/>
      <scheme val="minor"/>
    </font>
    <font>
      <sz val="10"/>
      <color theme="0" tint="-0.14999847407452621"/>
      <name val="Calibri"/>
      <family val="2"/>
      <scheme val="minor"/>
    </font>
    <font>
      <b/>
      <sz val="11"/>
      <color theme="0" tint="-0.14999847407452621"/>
      <name val="Calibri"/>
      <family val="2"/>
      <scheme val="minor"/>
    </font>
    <font>
      <b/>
      <u/>
      <sz val="11"/>
      <color theme="0" tint="-0.14999847407452621"/>
      <name val="Calibri"/>
      <family val="2"/>
      <scheme val="minor"/>
    </font>
    <font>
      <sz val="14"/>
      <color theme="1"/>
      <name val="Times New Roman"/>
      <family val="1"/>
    </font>
    <font>
      <b/>
      <sz val="11"/>
      <color rgb="FFFF0000"/>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1"/>
        <bgColor indexed="64"/>
      </patternFill>
    </fill>
    <fill>
      <patternFill patternType="solid">
        <fgColor rgb="FFFFFF00"/>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ck">
        <color rgb="FF0070C0"/>
      </left>
      <right/>
      <top/>
      <bottom/>
      <diagonal/>
    </border>
    <border>
      <left style="thick">
        <color rgb="FF0070C0"/>
      </left>
      <right style="thin">
        <color indexed="64"/>
      </right>
      <top style="thin">
        <color indexed="64"/>
      </top>
      <bottom style="thin">
        <color indexed="64"/>
      </bottom>
      <diagonal/>
    </border>
    <border>
      <left style="thick">
        <color rgb="FF0070C0"/>
      </left>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s>
  <cellStyleXfs count="3">
    <xf numFmtId="0" fontId="0" fillId="0" borderId="0"/>
    <xf numFmtId="0" fontId="6" fillId="0" borderId="0" applyNumberFormat="0" applyFill="0" applyBorder="0" applyAlignment="0" applyProtection="0">
      <alignment vertical="top"/>
      <protection locked="0"/>
    </xf>
    <xf numFmtId="43" fontId="46" fillId="0" borderId="0" applyFont="0" applyFill="0" applyBorder="0" applyAlignment="0" applyProtection="0"/>
  </cellStyleXfs>
  <cellXfs count="416">
    <xf numFmtId="0" fontId="0" fillId="0" borderId="0" xfId="0"/>
    <xf numFmtId="0" fontId="6" fillId="0" borderId="0" xfId="1" applyAlignment="1" applyProtection="1"/>
    <xf numFmtId="0" fontId="3" fillId="0" borderId="1" xfId="0" applyFont="1" applyBorder="1" applyProtection="1">
      <protection locked="0"/>
    </xf>
    <xf numFmtId="0" fontId="5" fillId="0" borderId="0" xfId="0" applyFont="1" applyProtection="1"/>
    <xf numFmtId="0" fontId="3" fillId="0" borderId="1" xfId="0" applyFont="1" applyBorder="1" applyAlignment="1" applyProtection="1">
      <alignment horizontal="right" vertical="top" wrapText="1"/>
      <protection locked="0"/>
    </xf>
    <xf numFmtId="0" fontId="3" fillId="0" borderId="15" xfId="0" applyFont="1" applyBorder="1" applyProtection="1">
      <protection locked="0"/>
    </xf>
    <xf numFmtId="0" fontId="3" fillId="0" borderId="2" xfId="0" applyFont="1" applyBorder="1" applyProtection="1">
      <protection locked="0"/>
    </xf>
    <xf numFmtId="0" fontId="3" fillId="0" borderId="13" xfId="0" applyFont="1" applyBorder="1" applyProtection="1">
      <protection locked="0"/>
    </xf>
    <xf numFmtId="0" fontId="3" fillId="0" borderId="17" xfId="0" applyFont="1" applyBorder="1" applyProtection="1">
      <protection locked="0"/>
    </xf>
    <xf numFmtId="0" fontId="14" fillId="0" borderId="0" xfId="0" applyFont="1" applyProtection="1"/>
    <xf numFmtId="0" fontId="3" fillId="0" borderId="0" xfId="0" applyFont="1" applyAlignment="1" applyProtection="1">
      <alignment wrapText="1"/>
    </xf>
    <xf numFmtId="0" fontId="3" fillId="3" borderId="10" xfId="0" applyFont="1" applyFill="1" applyBorder="1" applyAlignment="1" applyProtection="1">
      <alignment wrapText="1"/>
    </xf>
    <xf numFmtId="0" fontId="3" fillId="3" borderId="1" xfId="0" applyFont="1" applyFill="1" applyBorder="1" applyAlignment="1" applyProtection="1">
      <alignment wrapText="1"/>
    </xf>
    <xf numFmtId="0" fontId="3" fillId="3" borderId="11" xfId="0" applyFont="1" applyFill="1" applyBorder="1" applyAlignment="1" applyProtection="1">
      <alignment wrapText="1"/>
    </xf>
    <xf numFmtId="0" fontId="3" fillId="3" borderId="2" xfId="0" applyFont="1" applyFill="1" applyBorder="1" applyAlignment="1" applyProtection="1">
      <alignment wrapText="1"/>
    </xf>
    <xf numFmtId="0" fontId="3" fillId="0" borderId="18" xfId="0" applyFont="1" applyBorder="1" applyProtection="1">
      <protection locked="0"/>
    </xf>
    <xf numFmtId="0" fontId="3" fillId="3" borderId="4" xfId="0" applyFont="1" applyFill="1" applyBorder="1" applyAlignment="1" applyProtection="1">
      <alignment wrapText="1"/>
    </xf>
    <xf numFmtId="0" fontId="3" fillId="0" borderId="19" xfId="0" applyFont="1" applyBorder="1" applyProtection="1">
      <protection locked="0"/>
    </xf>
    <xf numFmtId="0" fontId="3" fillId="0" borderId="24" xfId="0" applyFont="1" applyBorder="1" applyProtection="1">
      <protection locked="0"/>
    </xf>
    <xf numFmtId="0" fontId="5" fillId="4" borderId="10" xfId="0" applyFont="1" applyFill="1" applyBorder="1" applyAlignment="1" applyProtection="1">
      <alignment wrapText="1"/>
    </xf>
    <xf numFmtId="164" fontId="3" fillId="0" borderId="18" xfId="0" applyNumberFormat="1" applyFont="1" applyBorder="1" applyProtection="1">
      <protection locked="0"/>
    </xf>
    <xf numFmtId="164" fontId="3" fillId="0" borderId="10" xfId="0" applyNumberFormat="1" applyFont="1" applyBorder="1" applyProtection="1">
      <protection locked="0"/>
    </xf>
    <xf numFmtId="164" fontId="3" fillId="0" borderId="1" xfId="0" applyNumberFormat="1" applyFont="1" applyBorder="1" applyProtection="1">
      <protection locked="0"/>
    </xf>
    <xf numFmtId="164" fontId="3" fillId="0" borderId="12" xfId="0" applyNumberFormat="1" applyFont="1" applyBorder="1" applyProtection="1">
      <protection locked="0"/>
    </xf>
    <xf numFmtId="164" fontId="3" fillId="0" borderId="13" xfId="0" applyNumberFormat="1" applyFont="1" applyBorder="1" applyProtection="1">
      <protection locked="0"/>
    </xf>
    <xf numFmtId="164" fontId="3" fillId="0" borderId="27" xfId="0" applyNumberFormat="1" applyFont="1" applyBorder="1" applyProtection="1">
      <protection locked="0"/>
    </xf>
    <xf numFmtId="0" fontId="15" fillId="0" borderId="0" xfId="0" applyFont="1" applyProtection="1"/>
    <xf numFmtId="0" fontId="17" fillId="0" borderId="0" xfId="0" applyFont="1" applyProtection="1"/>
    <xf numFmtId="0" fontId="18" fillId="0" borderId="0" xfId="0" applyFont="1" applyFill="1" applyProtection="1"/>
    <xf numFmtId="0" fontId="17" fillId="0" borderId="0" xfId="0" applyFont="1" applyFill="1" applyAlignment="1" applyProtection="1">
      <alignment wrapText="1"/>
    </xf>
    <xf numFmtId="0" fontId="17" fillId="0" borderId="0" xfId="0" applyFont="1" applyFill="1" applyProtection="1"/>
    <xf numFmtId="0" fontId="3" fillId="0" borderId="2" xfId="0" applyFont="1" applyBorder="1" applyAlignment="1" applyProtection="1">
      <alignment horizontal="center"/>
      <protection locked="0"/>
    </xf>
    <xf numFmtId="0" fontId="15" fillId="0" borderId="0" xfId="0" applyFont="1" applyFill="1" applyProtection="1"/>
    <xf numFmtId="0" fontId="19" fillId="0" borderId="0" xfId="0" applyFont="1" applyAlignment="1" applyProtection="1">
      <alignment horizontal="left" vertical="center"/>
    </xf>
    <xf numFmtId="0" fontId="22" fillId="0" borderId="0" xfId="0" applyFont="1" applyProtection="1"/>
    <xf numFmtId="0" fontId="3" fillId="6" borderId="0" xfId="0" applyFont="1" applyFill="1" applyProtection="1"/>
    <xf numFmtId="0" fontId="26" fillId="6" borderId="0" xfId="0" applyFont="1" applyFill="1" applyAlignment="1" applyProtection="1"/>
    <xf numFmtId="0" fontId="19" fillId="6" borderId="0" xfId="0" applyFont="1" applyFill="1" applyAlignment="1" applyProtection="1">
      <alignment horizontal="left" wrapText="1"/>
    </xf>
    <xf numFmtId="0" fontId="19" fillId="6" borderId="0" xfId="0" applyFont="1" applyFill="1" applyAlignment="1" applyProtection="1">
      <alignment horizontal="left" vertical="center" wrapText="1"/>
    </xf>
    <xf numFmtId="49" fontId="3" fillId="0" borderId="1" xfId="0" applyNumberFormat="1" applyFont="1" applyBorder="1" applyProtection="1">
      <protection locked="0"/>
    </xf>
    <xf numFmtId="0" fontId="3" fillId="4" borderId="25" xfId="0" applyFont="1" applyFill="1" applyBorder="1" applyAlignment="1" applyProtection="1">
      <alignment horizontal="right"/>
    </xf>
    <xf numFmtId="0" fontId="3" fillId="4" borderId="26" xfId="0" applyFont="1" applyFill="1" applyBorder="1" applyAlignment="1" applyProtection="1">
      <alignment horizontal="right"/>
    </xf>
    <xf numFmtId="49" fontId="3" fillId="0" borderId="11" xfId="0" applyNumberFormat="1" applyFont="1" applyBorder="1" applyProtection="1">
      <protection locked="0"/>
    </xf>
    <xf numFmtId="49" fontId="3" fillId="0" borderId="13" xfId="0" applyNumberFormat="1" applyFont="1" applyBorder="1" applyProtection="1">
      <protection locked="0"/>
    </xf>
    <xf numFmtId="49" fontId="3" fillId="0" borderId="14" xfId="0" applyNumberFormat="1" applyFont="1" applyBorder="1" applyProtection="1">
      <protection locked="0"/>
    </xf>
    <xf numFmtId="0" fontId="28" fillId="3" borderId="4" xfId="0" applyFont="1" applyFill="1" applyBorder="1" applyAlignment="1" applyProtection="1">
      <alignment wrapText="1"/>
    </xf>
    <xf numFmtId="0" fontId="28" fillId="3" borderId="1" xfId="0" applyFont="1" applyFill="1" applyBorder="1" applyAlignment="1" applyProtection="1">
      <alignment wrapText="1"/>
    </xf>
    <xf numFmtId="0" fontId="28" fillId="3" borderId="11" xfId="0" applyFont="1" applyFill="1" applyBorder="1" applyAlignment="1" applyProtection="1">
      <alignment wrapText="1"/>
    </xf>
    <xf numFmtId="0" fontId="3" fillId="5" borderId="32" xfId="0" applyFont="1" applyFill="1" applyBorder="1" applyProtection="1"/>
    <xf numFmtId="0" fontId="3" fillId="5" borderId="33" xfId="0" applyFont="1" applyFill="1" applyBorder="1" applyProtection="1"/>
    <xf numFmtId="0" fontId="5" fillId="5" borderId="33" xfId="0" applyFont="1" applyFill="1" applyBorder="1" applyAlignment="1" applyProtection="1">
      <alignment horizontal="right"/>
    </xf>
    <xf numFmtId="164" fontId="5" fillId="5" borderId="34" xfId="0" applyNumberFormat="1" applyFont="1" applyFill="1" applyBorder="1" applyProtection="1"/>
    <xf numFmtId="0" fontId="3" fillId="0" borderId="35" xfId="0" applyFont="1" applyBorder="1" applyProtection="1">
      <protection locked="0"/>
    </xf>
    <xf numFmtId="0" fontId="3" fillId="0" borderId="27" xfId="0" applyFont="1" applyBorder="1" applyProtection="1">
      <protection locked="0"/>
    </xf>
    <xf numFmtId="0" fontId="3" fillId="3" borderId="10" xfId="0" applyFont="1" applyFill="1" applyBorder="1" applyAlignment="1" applyProtection="1">
      <alignment horizontal="center" wrapText="1"/>
    </xf>
    <xf numFmtId="0" fontId="3" fillId="3" borderId="1" xfId="0" applyFont="1" applyFill="1" applyBorder="1" applyAlignment="1" applyProtection="1">
      <alignment horizontal="center" wrapText="1"/>
    </xf>
    <xf numFmtId="0" fontId="3" fillId="3" borderId="11" xfId="0" applyFont="1" applyFill="1" applyBorder="1" applyAlignment="1" applyProtection="1">
      <alignment horizontal="center" wrapText="1"/>
    </xf>
    <xf numFmtId="0" fontId="3" fillId="0" borderId="10" xfId="0" applyFont="1" applyBorder="1" applyAlignment="1" applyProtection="1">
      <alignment horizontal="center"/>
      <protection locked="0"/>
    </xf>
    <xf numFmtId="0" fontId="3" fillId="0" borderId="1" xfId="0" applyFont="1" applyBorder="1" applyAlignment="1" applyProtection="1">
      <alignment horizontal="center"/>
      <protection locked="0"/>
    </xf>
    <xf numFmtId="0" fontId="3" fillId="0" borderId="11" xfId="0" applyFont="1" applyBorder="1" applyAlignment="1" applyProtection="1">
      <alignment horizontal="center"/>
      <protection locked="0"/>
    </xf>
    <xf numFmtId="0" fontId="3" fillId="0" borderId="12" xfId="0" applyFont="1" applyBorder="1" applyAlignment="1" applyProtection="1">
      <alignment horizontal="center"/>
      <protection locked="0"/>
    </xf>
    <xf numFmtId="0" fontId="3" fillId="0" borderId="13" xfId="0" applyFont="1" applyBorder="1" applyAlignment="1" applyProtection="1">
      <alignment horizontal="center"/>
      <protection locked="0"/>
    </xf>
    <xf numFmtId="0" fontId="3" fillId="0" borderId="17" xfId="0" applyFont="1" applyBorder="1" applyAlignment="1" applyProtection="1">
      <alignment horizontal="center"/>
      <protection locked="0"/>
    </xf>
    <xf numFmtId="0" fontId="3" fillId="0" borderId="14" xfId="0" applyFont="1" applyBorder="1" applyAlignment="1" applyProtection="1">
      <alignment horizontal="center"/>
      <protection locked="0"/>
    </xf>
    <xf numFmtId="1" fontId="3" fillId="0" borderId="10" xfId="0" applyNumberFormat="1" applyFont="1" applyBorder="1" applyProtection="1">
      <protection locked="0"/>
    </xf>
    <xf numFmtId="1" fontId="3" fillId="0" borderId="12" xfId="0" applyNumberFormat="1" applyFont="1" applyBorder="1" applyProtection="1">
      <protection locked="0"/>
    </xf>
    <xf numFmtId="0" fontId="13" fillId="3" borderId="23" xfId="0" applyFont="1" applyFill="1" applyBorder="1" applyAlignment="1" applyProtection="1">
      <alignment vertical="top" wrapText="1"/>
    </xf>
    <xf numFmtId="0" fontId="3" fillId="3" borderId="37" xfId="0" applyFont="1" applyFill="1" applyBorder="1" applyAlignment="1" applyProtection="1">
      <alignment wrapText="1"/>
    </xf>
    <xf numFmtId="0" fontId="1" fillId="0" borderId="0" xfId="0" applyFont="1" applyAlignment="1" applyProtection="1">
      <alignment horizontal="left" vertical="center"/>
    </xf>
    <xf numFmtId="0" fontId="1" fillId="0" borderId="0" xfId="0" applyFont="1" applyAlignment="1" applyProtection="1">
      <alignment horizontal="right" vertical="center"/>
    </xf>
    <xf numFmtId="0" fontId="1" fillId="0" borderId="0" xfId="0" applyFont="1" applyAlignment="1" applyProtection="1">
      <alignment horizontal="left" vertical="top"/>
    </xf>
    <xf numFmtId="0" fontId="0" fillId="0" borderId="0" xfId="0" applyAlignment="1" applyProtection="1">
      <alignment horizontal="right" vertical="center" wrapText="1"/>
    </xf>
    <xf numFmtId="0" fontId="1" fillId="0" borderId="6" xfId="0" applyFont="1" applyBorder="1" applyAlignment="1" applyProtection="1">
      <alignment horizontal="right" vertical="center" wrapText="1"/>
    </xf>
    <xf numFmtId="0" fontId="1" fillId="0" borderId="8" xfId="0" applyFont="1" applyBorder="1" applyAlignment="1" applyProtection="1">
      <alignment horizontal="right" vertical="center" wrapText="1"/>
    </xf>
    <xf numFmtId="0" fontId="0" fillId="0" borderId="0" xfId="0" applyNumberFormat="1" applyAlignment="1" applyProtection="1">
      <alignment horizontal="right" vertical="center"/>
    </xf>
    <xf numFmtId="49" fontId="0" fillId="0" borderId="0" xfId="0" applyNumberFormat="1" applyAlignment="1" applyProtection="1">
      <alignment horizontal="right" vertical="center"/>
    </xf>
    <xf numFmtId="3" fontId="1" fillId="0" borderId="32" xfId="0" applyNumberFormat="1" applyFont="1" applyBorder="1" applyAlignment="1" applyProtection="1">
      <alignment horizontal="right" vertical="center"/>
    </xf>
    <xf numFmtId="3" fontId="1" fillId="0" borderId="36" xfId="0" applyNumberFormat="1" applyFont="1" applyBorder="1" applyAlignment="1" applyProtection="1">
      <alignment horizontal="right" vertical="center"/>
    </xf>
    <xf numFmtId="165" fontId="0" fillId="0" borderId="0" xfId="0" applyNumberFormat="1" applyAlignment="1" applyProtection="1">
      <alignment horizontal="right" vertical="center" wrapText="1"/>
    </xf>
    <xf numFmtId="0" fontId="8" fillId="0" borderId="0" xfId="0" applyFont="1" applyAlignment="1" applyProtection="1">
      <alignment horizontal="right" vertical="center"/>
    </xf>
    <xf numFmtId="0" fontId="0" fillId="0" borderId="0" xfId="0" applyAlignment="1" applyProtection="1">
      <alignment horizontal="right" vertical="center"/>
    </xf>
    <xf numFmtId="0" fontId="15" fillId="0" borderId="0" xfId="0" quotePrefix="1" applyFont="1" applyProtection="1"/>
    <xf numFmtId="0" fontId="3" fillId="4" borderId="0" xfId="0" applyFont="1" applyFill="1" applyProtection="1"/>
    <xf numFmtId="0" fontId="5" fillId="4" borderId="0" xfId="0" applyFont="1" applyFill="1" applyProtection="1"/>
    <xf numFmtId="0" fontId="13" fillId="4" borderId="0" xfId="0" applyFont="1" applyFill="1" applyAlignment="1" applyProtection="1">
      <alignment horizontal="right"/>
    </xf>
    <xf numFmtId="0" fontId="12" fillId="4" borderId="0" xfId="0" applyFont="1" applyFill="1" applyProtection="1"/>
    <xf numFmtId="0" fontId="15" fillId="4" borderId="1" xfId="0" applyFont="1" applyFill="1" applyBorder="1" applyProtection="1"/>
    <xf numFmtId="0" fontId="15" fillId="4" borderId="0" xfId="0" applyFont="1" applyFill="1" applyProtection="1"/>
    <xf numFmtId="0" fontId="17" fillId="4" borderId="0" xfId="0" applyFont="1" applyFill="1" applyProtection="1"/>
    <xf numFmtId="0" fontId="29" fillId="2" borderId="0" xfId="0" applyFont="1" applyFill="1" applyProtection="1"/>
    <xf numFmtId="0" fontId="15" fillId="2" borderId="0" xfId="0" applyFont="1" applyFill="1" applyProtection="1"/>
    <xf numFmtId="0" fontId="3" fillId="2" borderId="0" xfId="0" applyFont="1" applyFill="1" applyProtection="1"/>
    <xf numFmtId="0" fontId="17" fillId="2" borderId="0" xfId="0" applyFont="1" applyFill="1" applyProtection="1"/>
    <xf numFmtId="0" fontId="14" fillId="4" borderId="7" xfId="0" applyFont="1" applyFill="1" applyBorder="1" applyAlignment="1" applyProtection="1">
      <alignment vertical="top"/>
    </xf>
    <xf numFmtId="0" fontId="13" fillId="3" borderId="6" xfId="0" applyFont="1" applyFill="1" applyBorder="1" applyAlignment="1" applyProtection="1">
      <alignment vertical="top"/>
    </xf>
    <xf numFmtId="0" fontId="14" fillId="3" borderId="7" xfId="0" applyFont="1" applyFill="1" applyBorder="1" applyAlignment="1" applyProtection="1">
      <alignment vertical="top"/>
    </xf>
    <xf numFmtId="0" fontId="14" fillId="3" borderId="8" xfId="0" applyFont="1" applyFill="1" applyBorder="1" applyAlignment="1" applyProtection="1">
      <alignment vertical="top"/>
    </xf>
    <xf numFmtId="0" fontId="4" fillId="4" borderId="6" xfId="0" applyFont="1" applyFill="1" applyBorder="1" applyAlignment="1" applyProtection="1">
      <alignment vertical="top"/>
    </xf>
    <xf numFmtId="0" fontId="5" fillId="0" borderId="0" xfId="0" applyFont="1" applyAlignment="1" applyProtection="1">
      <alignment horizontal="right" vertical="top"/>
    </xf>
    <xf numFmtId="0" fontId="4" fillId="0" borderId="0" xfId="0" applyFont="1" applyAlignment="1" applyProtection="1">
      <alignment horizontal="center" wrapText="1"/>
    </xf>
    <xf numFmtId="0" fontId="3" fillId="0" borderId="0" xfId="0" applyFont="1" applyAlignment="1" applyProtection="1">
      <alignment horizontal="right" vertical="top"/>
    </xf>
    <xf numFmtId="0" fontId="24" fillId="0" borderId="0" xfId="0" applyFont="1" applyAlignment="1" applyProtection="1">
      <alignment horizontal="left" vertical="top"/>
    </xf>
    <xf numFmtId="0" fontId="3" fillId="0" borderId="1" xfId="0" applyFont="1" applyBorder="1" applyAlignment="1" applyProtection="1">
      <alignment horizontal="center" vertical="center"/>
    </xf>
    <xf numFmtId="14" fontId="3" fillId="0" borderId="1" xfId="0" applyNumberFormat="1" applyFont="1" applyBorder="1" applyProtection="1">
      <protection locked="0"/>
    </xf>
    <xf numFmtId="14" fontId="3" fillId="0" borderId="1" xfId="0" applyNumberFormat="1" applyFont="1" applyBorder="1" applyAlignment="1" applyProtection="1">
      <alignment vertical="center"/>
      <protection locked="0"/>
    </xf>
    <xf numFmtId="49" fontId="3" fillId="0" borderId="4" xfId="0" applyNumberFormat="1" applyFont="1" applyBorder="1" applyProtection="1">
      <protection locked="0"/>
    </xf>
    <xf numFmtId="49" fontId="3" fillId="0" borderId="43" xfId="0" applyNumberFormat="1" applyFont="1" applyBorder="1" applyProtection="1">
      <protection locked="0"/>
    </xf>
    <xf numFmtId="0" fontId="14" fillId="4" borderId="8" xfId="0" applyFont="1" applyFill="1" applyBorder="1" applyAlignment="1" applyProtection="1">
      <alignment vertical="top"/>
    </xf>
    <xf numFmtId="0" fontId="5" fillId="4" borderId="44" xfId="0" applyFont="1" applyFill="1" applyBorder="1" applyAlignment="1" applyProtection="1">
      <alignment wrapText="1"/>
    </xf>
    <xf numFmtId="0" fontId="5" fillId="4" borderId="1" xfId="0" applyFont="1" applyFill="1" applyBorder="1" applyAlignment="1" applyProtection="1">
      <alignment wrapText="1"/>
    </xf>
    <xf numFmtId="0" fontId="3" fillId="4" borderId="1" xfId="0" applyFont="1" applyFill="1" applyBorder="1" applyAlignment="1" applyProtection="1">
      <alignment horizontal="right"/>
    </xf>
    <xf numFmtId="0" fontId="3" fillId="4" borderId="17" xfId="0" applyFont="1" applyFill="1" applyBorder="1" applyAlignment="1" applyProtection="1">
      <alignment horizontal="right"/>
    </xf>
    <xf numFmtId="0" fontId="40" fillId="0" borderId="0" xfId="0" applyFont="1" applyProtection="1"/>
    <xf numFmtId="0" fontId="41" fillId="2" borderId="0" xfId="0" applyFont="1" applyFill="1" applyProtection="1"/>
    <xf numFmtId="0" fontId="3" fillId="4" borderId="11" xfId="0" applyFont="1" applyFill="1" applyBorder="1" applyAlignment="1" applyProtection="1">
      <alignment horizontal="right"/>
      <protection locked="0"/>
    </xf>
    <xf numFmtId="0" fontId="3" fillId="4" borderId="14" xfId="0" applyFont="1" applyFill="1" applyBorder="1" applyAlignment="1" applyProtection="1">
      <alignment horizontal="right"/>
      <protection locked="0"/>
    </xf>
    <xf numFmtId="0" fontId="45" fillId="6" borderId="0" xfId="0" applyFont="1" applyFill="1" applyAlignment="1" applyProtection="1">
      <alignment horizontal="left" vertical="center"/>
    </xf>
    <xf numFmtId="0" fontId="50" fillId="0" borderId="0" xfId="0" applyNumberFormat="1" applyFont="1" applyAlignment="1" applyProtection="1">
      <alignment horizontal="left" vertical="top"/>
    </xf>
    <xf numFmtId="0" fontId="19" fillId="0" borderId="0" xfId="0" applyFont="1" applyAlignment="1" applyProtection="1">
      <alignment horizontal="left" vertical="top" wrapText="1"/>
    </xf>
    <xf numFmtId="0" fontId="3" fillId="0" borderId="0" xfId="0" applyFont="1" applyAlignment="1" applyProtection="1">
      <alignment vertical="top"/>
    </xf>
    <xf numFmtId="0" fontId="3" fillId="0" borderId="0" xfId="0" applyFont="1" applyProtection="1"/>
    <xf numFmtId="0" fontId="3" fillId="0" borderId="0" xfId="0" applyFont="1" applyAlignment="1" applyProtection="1">
      <alignment vertical="center"/>
    </xf>
    <xf numFmtId="0" fontId="3" fillId="0" borderId="0" xfId="0" applyFont="1" applyBorder="1" applyProtection="1"/>
    <xf numFmtId="0" fontId="19" fillId="0" borderId="0" xfId="0" applyFont="1" applyAlignment="1" applyProtection="1">
      <alignment horizontal="left" vertical="center" wrapText="1"/>
    </xf>
    <xf numFmtId="0" fontId="20" fillId="0" borderId="0" xfId="0" applyFont="1" applyAlignment="1" applyProtection="1">
      <alignment horizontal="left" vertical="center" wrapText="1"/>
    </xf>
    <xf numFmtId="0" fontId="20" fillId="0" borderId="0" xfId="0" applyFont="1" applyProtection="1"/>
    <xf numFmtId="0" fontId="27" fillId="0" borderId="0" xfId="1" applyFont="1" applyAlignment="1" applyProtection="1"/>
    <xf numFmtId="0" fontId="19" fillId="6" borderId="0" xfId="0" applyFont="1" applyFill="1" applyAlignment="1" applyProtection="1">
      <alignment horizontal="left" vertical="center"/>
    </xf>
    <xf numFmtId="0" fontId="19" fillId="6" borderId="0" xfId="0" quotePrefix="1" applyFont="1" applyFill="1" applyAlignment="1" applyProtection="1">
      <alignment horizontal="left" vertical="top"/>
    </xf>
    <xf numFmtId="0" fontId="0" fillId="0" borderId="0" xfId="0" applyProtection="1"/>
    <xf numFmtId="0" fontId="2" fillId="0" borderId="0" xfId="0" applyFont="1" applyProtection="1"/>
    <xf numFmtId="0" fontId="30" fillId="0" borderId="28" xfId="1" applyFont="1" applyBorder="1" applyAlignment="1" applyProtection="1">
      <protection locked="0"/>
    </xf>
    <xf numFmtId="0" fontId="1" fillId="0" borderId="29" xfId="0" applyFont="1" applyBorder="1" applyProtection="1">
      <protection locked="0"/>
    </xf>
    <xf numFmtId="0" fontId="1" fillId="0" borderId="31" xfId="0" applyFont="1" applyBorder="1" applyProtection="1">
      <protection locked="0"/>
    </xf>
    <xf numFmtId="14" fontId="3" fillId="0" borderId="1" xfId="0" applyNumberFormat="1" applyFont="1" applyBorder="1" applyAlignment="1" applyProtection="1">
      <alignment horizontal="left" vertical="top"/>
      <protection locked="0"/>
    </xf>
    <xf numFmtId="0" fontId="19" fillId="6" borderId="0" xfId="0" applyFont="1" applyFill="1" applyAlignment="1" applyProtection="1">
      <alignment horizontal="left" vertical="top"/>
    </xf>
    <xf numFmtId="0" fontId="54" fillId="6" borderId="0" xfId="0" quotePrefix="1" applyFont="1" applyFill="1" applyAlignment="1" applyProtection="1">
      <alignment horizontal="left" vertical="top"/>
    </xf>
    <xf numFmtId="0" fontId="13" fillId="0" borderId="0" xfId="0" applyFont="1" applyAlignment="1" applyProtection="1">
      <alignment vertical="top"/>
    </xf>
    <xf numFmtId="0" fontId="5" fillId="0" borderId="0" xfId="0" applyFont="1" applyAlignment="1" applyProtection="1">
      <alignment vertical="top"/>
    </xf>
    <xf numFmtId="0" fontId="60" fillId="0" borderId="0" xfId="0" applyFont="1" applyAlignment="1" applyProtection="1">
      <alignment vertical="top"/>
    </xf>
    <xf numFmtId="0" fontId="17" fillId="0" borderId="0" xfId="0" applyFont="1" applyFill="1" applyAlignment="1" applyProtection="1">
      <alignment vertical="top"/>
    </xf>
    <xf numFmtId="0" fontId="61" fillId="0" borderId="0" xfId="0" applyFont="1" applyAlignment="1" applyProtection="1">
      <alignment horizontal="left" vertical="center"/>
    </xf>
    <xf numFmtId="0" fontId="62" fillId="0" borderId="0" xfId="0" applyFont="1" applyProtection="1"/>
    <xf numFmtId="0" fontId="33" fillId="0" borderId="0" xfId="0" applyFont="1" applyProtection="1"/>
    <xf numFmtId="0" fontId="77" fillId="0" borderId="0" xfId="0" applyFont="1" applyProtection="1"/>
    <xf numFmtId="0" fontId="59" fillId="0" borderId="49" xfId="0" applyFont="1" applyBorder="1" applyProtection="1"/>
    <xf numFmtId="0" fontId="12" fillId="0" borderId="49" xfId="0" applyFont="1" applyBorder="1" applyProtection="1"/>
    <xf numFmtId="49" fontId="3" fillId="0" borderId="50" xfId="0" applyNumberFormat="1" applyFont="1" applyBorder="1" applyAlignment="1" applyProtection="1">
      <alignment horizontal="left" vertical="top"/>
      <protection locked="0"/>
    </xf>
    <xf numFmtId="0" fontId="3" fillId="0" borderId="49" xfId="0" applyFont="1" applyBorder="1" applyProtection="1"/>
    <xf numFmtId="3" fontId="5" fillId="0" borderId="50" xfId="0" applyNumberFormat="1" applyFont="1" applyBorder="1" applyAlignment="1" applyProtection="1">
      <alignment horizontal="right" vertical="top"/>
      <protection locked="0"/>
    </xf>
    <xf numFmtId="0" fontId="78" fillId="4" borderId="0" xfId="0" applyFont="1" applyFill="1" applyProtection="1"/>
    <xf numFmtId="49" fontId="3" fillId="0" borderId="0" xfId="0" applyNumberFormat="1" applyFont="1" applyBorder="1" applyAlignment="1" applyProtection="1">
      <alignment horizontal="left" vertical="top" wrapText="1"/>
    </xf>
    <xf numFmtId="0" fontId="3" fillId="0" borderId="51" xfId="0" applyFont="1" applyBorder="1" applyProtection="1"/>
    <xf numFmtId="0" fontId="76" fillId="0" borderId="49" xfId="0" applyFont="1" applyBorder="1" applyProtection="1"/>
    <xf numFmtId="3" fontId="3" fillId="0" borderId="1" xfId="0" applyNumberFormat="1" applyFont="1" applyBorder="1" applyProtection="1">
      <protection locked="0"/>
    </xf>
    <xf numFmtId="4" fontId="3" fillId="0" borderId="1" xfId="0" applyNumberFormat="1" applyFont="1" applyBorder="1" applyProtection="1">
      <protection locked="0"/>
    </xf>
    <xf numFmtId="166" fontId="3" fillId="0" borderId="1" xfId="0" applyNumberFormat="1" applyFont="1" applyBorder="1" applyProtection="1">
      <protection locked="0"/>
    </xf>
    <xf numFmtId="3" fontId="3" fillId="0" borderId="1" xfId="0" applyNumberFormat="1" applyFont="1" applyFill="1" applyBorder="1" applyProtection="1">
      <protection locked="0"/>
    </xf>
    <xf numFmtId="4" fontId="3" fillId="0" borderId="1" xfId="0" applyNumberFormat="1" applyFont="1" applyFill="1" applyBorder="1" applyProtection="1">
      <protection locked="0"/>
    </xf>
    <xf numFmtId="166" fontId="3" fillId="0" borderId="1" xfId="0" applyNumberFormat="1" applyFont="1" applyFill="1" applyBorder="1" applyProtection="1">
      <protection locked="0"/>
    </xf>
    <xf numFmtId="164" fontId="3" fillId="0" borderId="1" xfId="0" applyNumberFormat="1" applyFont="1" applyFill="1" applyBorder="1" applyProtection="1">
      <protection locked="0"/>
    </xf>
    <xf numFmtId="164" fontId="16" fillId="0" borderId="19" xfId="0" applyNumberFormat="1" applyFont="1" applyBorder="1" applyAlignment="1" applyProtection="1">
      <alignment horizontal="center" vertical="center"/>
      <protection locked="0"/>
    </xf>
    <xf numFmtId="164" fontId="16" fillId="0" borderId="24" xfId="0" applyNumberFormat="1" applyFont="1" applyBorder="1" applyAlignment="1" applyProtection="1">
      <alignment horizontal="center" vertical="center"/>
      <protection locked="0"/>
    </xf>
    <xf numFmtId="4" fontId="0" fillId="0" borderId="1" xfId="0" applyNumberFormat="1" applyBorder="1" applyAlignment="1" applyProtection="1">
      <alignment vertical="center"/>
      <protection locked="0"/>
    </xf>
    <xf numFmtId="167" fontId="0" fillId="0" borderId="1" xfId="2" applyNumberFormat="1" applyFont="1" applyFill="1" applyBorder="1" applyAlignment="1" applyProtection="1">
      <alignment vertical="center"/>
      <protection locked="0"/>
    </xf>
    <xf numFmtId="0" fontId="71" fillId="0" borderId="45" xfId="0" applyFont="1" applyBorder="1" applyAlignment="1" applyProtection="1">
      <alignment vertical="top"/>
    </xf>
    <xf numFmtId="0" fontId="74" fillId="0" borderId="0" xfId="0" applyFont="1" applyFill="1" applyAlignment="1" applyProtection="1">
      <alignment horizontal="left" vertical="center"/>
    </xf>
    <xf numFmtId="0" fontId="22" fillId="0" borderId="0" xfId="0" applyFont="1" applyFill="1" applyProtection="1"/>
    <xf numFmtId="0" fontId="66" fillId="7" borderId="6" xfId="0" applyFont="1" applyFill="1" applyBorder="1" applyProtection="1"/>
    <xf numFmtId="0" fontId="66" fillId="7" borderId="7" xfId="0" applyFont="1" applyFill="1" applyBorder="1" applyProtection="1"/>
    <xf numFmtId="0" fontId="67" fillId="7" borderId="8" xfId="0" applyFont="1" applyFill="1" applyBorder="1" applyProtection="1"/>
    <xf numFmtId="0" fontId="68" fillId="0" borderId="45" xfId="0" applyFont="1" applyBorder="1" applyAlignment="1" applyProtection="1">
      <alignment horizontal="left" vertical="top"/>
    </xf>
    <xf numFmtId="0" fontId="16" fillId="0" borderId="0" xfId="0" applyFont="1" applyBorder="1" applyAlignment="1" applyProtection="1">
      <alignment horizontal="left" vertical="top"/>
    </xf>
    <xf numFmtId="0" fontId="24" fillId="0" borderId="0" xfId="0" applyFont="1" applyBorder="1" applyAlignment="1" applyProtection="1">
      <alignment horizontal="left" vertical="top"/>
    </xf>
    <xf numFmtId="0" fontId="22" fillId="0" borderId="0" xfId="0" applyFont="1" applyBorder="1" applyProtection="1"/>
    <xf numFmtId="0" fontId="24" fillId="0" borderId="0" xfId="0" applyFont="1" applyBorder="1" applyAlignment="1" applyProtection="1">
      <alignment horizontal="center" vertical="center"/>
    </xf>
    <xf numFmtId="0" fontId="3" fillId="0" borderId="0" xfId="0" applyFont="1" applyFill="1" applyBorder="1" applyProtection="1"/>
    <xf numFmtId="0" fontId="20" fillId="0" borderId="46" xfId="0" applyFont="1" applyFill="1" applyBorder="1" applyProtection="1"/>
    <xf numFmtId="0" fontId="16" fillId="0" borderId="45" xfId="0" applyFont="1" applyBorder="1" applyAlignment="1" applyProtection="1">
      <alignment horizontal="left" vertical="top"/>
    </xf>
    <xf numFmtId="0" fontId="37" fillId="0" borderId="53" xfId="0" applyFont="1" applyBorder="1" applyAlignment="1" applyProtection="1">
      <alignment horizontal="center" vertical="center" wrapText="1"/>
    </xf>
    <xf numFmtId="0" fontId="69" fillId="4" borderId="4" xfId="0" applyFont="1" applyFill="1" applyBorder="1" applyAlignment="1" applyProtection="1">
      <alignment horizontal="center" vertical="center" wrapText="1"/>
    </xf>
    <xf numFmtId="0" fontId="16" fillId="0" borderId="2" xfId="0" applyFont="1" applyBorder="1" applyAlignment="1" applyProtection="1">
      <alignment horizontal="left" vertical="center"/>
    </xf>
    <xf numFmtId="0" fontId="16" fillId="0" borderId="3" xfId="0" applyFont="1" applyBorder="1" applyAlignment="1" applyProtection="1">
      <alignment horizontal="left" vertical="center"/>
    </xf>
    <xf numFmtId="164" fontId="69" fillId="4" borderId="4" xfId="0" applyNumberFormat="1" applyFont="1" applyFill="1" applyBorder="1" applyAlignment="1" applyProtection="1">
      <alignment horizontal="center" vertical="center"/>
    </xf>
    <xf numFmtId="0" fontId="73" fillId="0" borderId="45" xfId="0" applyFont="1" applyBorder="1" applyAlignment="1" applyProtection="1">
      <alignment horizontal="left" vertical="top"/>
    </xf>
    <xf numFmtId="0" fontId="16" fillId="0" borderId="0" xfId="0" applyFont="1" applyBorder="1" applyAlignment="1" applyProtection="1">
      <alignment horizontal="left" vertical="center"/>
    </xf>
    <xf numFmtId="164" fontId="69" fillId="4" borderId="0" xfId="0" applyNumberFormat="1" applyFont="1" applyFill="1" applyBorder="1" applyAlignment="1" applyProtection="1">
      <alignment horizontal="center" vertical="center"/>
    </xf>
    <xf numFmtId="0" fontId="16" fillId="0" borderId="2" xfId="0" applyFont="1" applyBorder="1" applyAlignment="1" applyProtection="1">
      <alignment horizontal="left" vertical="top"/>
    </xf>
    <xf numFmtId="0" fontId="3" fillId="0" borderId="3" xfId="0" applyFont="1" applyBorder="1" applyProtection="1"/>
    <xf numFmtId="0" fontId="3" fillId="0" borderId="45" xfId="0" applyFont="1" applyBorder="1" applyProtection="1"/>
    <xf numFmtId="0" fontId="3" fillId="0" borderId="32" xfId="0" applyFont="1" applyBorder="1" applyProtection="1"/>
    <xf numFmtId="0" fontId="3" fillId="0" borderId="33" xfId="0" applyFont="1" applyBorder="1" applyProtection="1"/>
    <xf numFmtId="0" fontId="3" fillId="0" borderId="36" xfId="0" applyFont="1" applyBorder="1" applyProtection="1"/>
    <xf numFmtId="0" fontId="37" fillId="0" borderId="7" xfId="0" applyFont="1" applyBorder="1" applyProtection="1"/>
    <xf numFmtId="0" fontId="70" fillId="0" borderId="8" xfId="0" applyFont="1" applyBorder="1" applyProtection="1"/>
    <xf numFmtId="0" fontId="16" fillId="0" borderId="45" xfId="0" applyFont="1" applyBorder="1" applyProtection="1"/>
    <xf numFmtId="0" fontId="73" fillId="0" borderId="45" xfId="0" applyFont="1" applyFill="1" applyBorder="1" applyProtection="1"/>
    <xf numFmtId="0" fontId="20" fillId="0" borderId="46" xfId="0" applyFont="1" applyBorder="1" applyProtection="1"/>
    <xf numFmtId="0" fontId="3" fillId="4" borderId="2" xfId="0" applyFont="1" applyFill="1" applyBorder="1" applyAlignment="1" applyProtection="1">
      <alignment vertical="top"/>
    </xf>
    <xf numFmtId="0" fontId="3" fillId="4" borderId="4" xfId="0" applyFont="1" applyFill="1" applyBorder="1" applyAlignment="1" applyProtection="1">
      <alignment vertical="top"/>
    </xf>
    <xf numFmtId="0" fontId="3" fillId="0" borderId="47" xfId="0" applyFont="1" applyBorder="1" applyProtection="1"/>
    <xf numFmtId="0" fontId="3" fillId="0" borderId="40" xfId="0" applyFont="1" applyBorder="1" applyProtection="1"/>
    <xf numFmtId="0" fontId="14" fillId="0" borderId="47" xfId="0" applyFont="1" applyBorder="1" applyAlignment="1" applyProtection="1">
      <alignment horizontal="right"/>
    </xf>
    <xf numFmtId="0" fontId="3" fillId="0" borderId="48" xfId="0" applyFont="1" applyBorder="1" applyProtection="1"/>
    <xf numFmtId="0" fontId="13" fillId="0" borderId="45" xfId="0" applyFont="1" applyBorder="1" applyProtection="1"/>
    <xf numFmtId="0" fontId="14" fillId="0" borderId="0" xfId="0" applyFont="1" applyBorder="1" applyAlignment="1" applyProtection="1">
      <alignment horizontal="right"/>
    </xf>
    <xf numFmtId="0" fontId="5" fillId="0" borderId="0" xfId="0" applyFont="1" applyBorder="1" applyAlignment="1" applyProtection="1">
      <alignment horizontal="center"/>
    </xf>
    <xf numFmtId="0" fontId="3" fillId="0" borderId="46" xfId="0" applyFont="1" applyBorder="1" applyProtection="1"/>
    <xf numFmtId="0" fontId="20" fillId="0" borderId="0" xfId="0" applyFont="1" applyBorder="1" applyAlignment="1" applyProtection="1">
      <alignment horizontal="left"/>
    </xf>
    <xf numFmtId="0" fontId="3" fillId="0" borderId="55" xfId="0" applyFont="1" applyFill="1" applyBorder="1" applyProtection="1"/>
    <xf numFmtId="0" fontId="3" fillId="0" borderId="38" xfId="0" applyFont="1" applyFill="1" applyBorder="1" applyProtection="1"/>
    <xf numFmtId="0" fontId="20" fillId="0" borderId="56" xfId="0" applyFont="1" applyFill="1" applyBorder="1" applyProtection="1"/>
    <xf numFmtId="0" fontId="3" fillId="4" borderId="45" xfId="0" applyFont="1" applyFill="1" applyBorder="1" applyProtection="1"/>
    <xf numFmtId="0" fontId="3" fillId="4" borderId="0" xfId="0" applyFont="1" applyFill="1" applyBorder="1" applyProtection="1"/>
    <xf numFmtId="0" fontId="20" fillId="4" borderId="46" xfId="0" applyFont="1" applyFill="1" applyBorder="1" applyProtection="1"/>
    <xf numFmtId="0" fontId="3" fillId="4" borderId="32" xfId="0" applyFont="1" applyFill="1" applyBorder="1" applyProtection="1"/>
    <xf numFmtId="0" fontId="3" fillId="4" borderId="33" xfId="0" applyFont="1" applyFill="1" applyBorder="1" applyProtection="1"/>
    <xf numFmtId="0" fontId="20" fillId="4" borderId="36" xfId="0" applyFont="1" applyFill="1" applyBorder="1" applyProtection="1"/>
    <xf numFmtId="0" fontId="47" fillId="7" borderId="6" xfId="0" applyFont="1" applyFill="1" applyBorder="1" applyProtection="1"/>
    <xf numFmtId="0" fontId="47" fillId="7" borderId="7" xfId="0" applyFont="1" applyFill="1" applyBorder="1" applyProtection="1"/>
    <xf numFmtId="0" fontId="64" fillId="7" borderId="7" xfId="0" applyFont="1" applyFill="1" applyBorder="1" applyProtection="1"/>
    <xf numFmtId="0" fontId="64" fillId="7" borderId="8" xfId="0" applyFont="1" applyFill="1" applyBorder="1" applyProtection="1"/>
    <xf numFmtId="0" fontId="72" fillId="0" borderId="45" xfId="0" applyFont="1" applyBorder="1" applyProtection="1"/>
    <xf numFmtId="0" fontId="0" fillId="0" borderId="0" xfId="0" applyBorder="1" applyProtection="1"/>
    <xf numFmtId="0" fontId="26" fillId="0" borderId="0" xfId="0" applyFont="1" applyBorder="1" applyProtection="1"/>
    <xf numFmtId="0" fontId="0" fillId="0" borderId="46" xfId="0" applyBorder="1" applyProtection="1"/>
    <xf numFmtId="0" fontId="65" fillId="0" borderId="45" xfId="0" applyFont="1" applyBorder="1" applyProtection="1"/>
    <xf numFmtId="0" fontId="0" fillId="0" borderId="45" xfId="0" applyBorder="1" applyAlignment="1" applyProtection="1">
      <alignment vertical="center"/>
    </xf>
    <xf numFmtId="0" fontId="0" fillId="0" borderId="0" xfId="0" applyBorder="1" applyAlignment="1" applyProtection="1">
      <alignment vertical="center"/>
    </xf>
    <xf numFmtId="0" fontId="26" fillId="0" borderId="0" xfId="0" applyFont="1" applyBorder="1" applyAlignment="1" applyProtection="1">
      <alignment horizontal="left" vertical="center"/>
    </xf>
    <xf numFmtId="0" fontId="0" fillId="0" borderId="45" xfId="0" applyBorder="1" applyAlignment="1" applyProtection="1">
      <alignment vertical="top"/>
    </xf>
    <xf numFmtId="0" fontId="0" fillId="0" borderId="0" xfId="0" applyBorder="1" applyAlignment="1" applyProtection="1">
      <alignment vertical="top"/>
    </xf>
    <xf numFmtId="0" fontId="0" fillId="0" borderId="32" xfId="0" applyBorder="1" applyProtection="1"/>
    <xf numFmtId="0" fontId="0" fillId="0" borderId="33" xfId="0" applyBorder="1" applyProtection="1"/>
    <xf numFmtId="0" fontId="0" fillId="0" borderId="36" xfId="0" applyBorder="1" applyProtection="1"/>
    <xf numFmtId="0" fontId="48" fillId="0" borderId="0" xfId="0" applyFont="1" applyProtection="1"/>
    <xf numFmtId="14" fontId="3" fillId="0" borderId="0" xfId="0" applyNumberFormat="1" applyFont="1" applyAlignment="1" applyProtection="1">
      <alignment horizontal="right" vertical="top" wrapText="1"/>
    </xf>
    <xf numFmtId="0" fontId="3" fillId="0" borderId="0" xfId="0" applyFont="1" applyBorder="1" applyAlignment="1" applyProtection="1">
      <alignment horizontal="left" vertical="top"/>
    </xf>
    <xf numFmtId="0" fontId="24" fillId="0" borderId="0" xfId="0" applyFont="1" applyAlignment="1" applyProtection="1">
      <alignment horizontal="left" vertical="top" wrapText="1"/>
    </xf>
    <xf numFmtId="0" fontId="82" fillId="0" borderId="45" xfId="0" applyFont="1" applyBorder="1" applyAlignment="1" applyProtection="1">
      <alignment horizontal="left"/>
    </xf>
    <xf numFmtId="0" fontId="3" fillId="0" borderId="0" xfId="0" applyFont="1" applyBorder="1" applyAlignment="1" applyProtection="1">
      <alignment horizontal="left" vertical="center" wrapText="1"/>
    </xf>
    <xf numFmtId="14" fontId="3" fillId="0" borderId="0" xfId="0" applyNumberFormat="1" applyFont="1" applyAlignment="1" applyProtection="1">
      <alignment horizontal="right" vertical="top" wrapText="1"/>
    </xf>
    <xf numFmtId="0" fontId="3" fillId="0" borderId="0" xfId="0" applyFont="1" applyBorder="1" applyAlignment="1" applyProtection="1">
      <alignment horizontal="left" vertical="top" wrapText="1"/>
    </xf>
    <xf numFmtId="0" fontId="4" fillId="0" borderId="0" xfId="0" applyFont="1" applyAlignment="1" applyProtection="1">
      <alignment horizontal="center" vertical="center" wrapText="1"/>
    </xf>
    <xf numFmtId="0" fontId="3" fillId="0" borderId="9" xfId="0" applyFont="1" applyBorder="1" applyAlignment="1" applyProtection="1">
      <alignment vertical="top"/>
      <protection locked="0"/>
    </xf>
    <xf numFmtId="164" fontId="16" fillId="4" borderId="54" xfId="0" applyNumberFormat="1" applyFont="1" applyFill="1" applyBorder="1" applyAlignment="1" applyProtection="1">
      <alignment horizontal="center" vertical="center"/>
    </xf>
    <xf numFmtId="0" fontId="86" fillId="4" borderId="0" xfId="0" applyFont="1" applyFill="1" applyProtection="1"/>
    <xf numFmtId="0" fontId="87" fillId="4" borderId="0" xfId="0" applyFont="1" applyFill="1" applyProtection="1"/>
    <xf numFmtId="0" fontId="86" fillId="4" borderId="0" xfId="0" applyFont="1" applyFill="1" applyAlignment="1" applyProtection="1">
      <alignment vertical="top"/>
    </xf>
    <xf numFmtId="0" fontId="88" fillId="4" borderId="0" xfId="0" applyFont="1" applyFill="1" applyProtection="1"/>
    <xf numFmtId="0" fontId="86" fillId="4" borderId="0" xfId="0" quotePrefix="1" applyFont="1" applyFill="1" applyProtection="1"/>
    <xf numFmtId="0" fontId="89" fillId="4" borderId="0" xfId="0" applyFont="1" applyFill="1" applyProtection="1"/>
    <xf numFmtId="0" fontId="16" fillId="4" borderId="0" xfId="0" applyFont="1" applyFill="1" applyProtection="1"/>
    <xf numFmtId="0" fontId="3" fillId="0" borderId="0" xfId="0" applyFont="1" applyFill="1" applyBorder="1" applyAlignment="1" applyProtection="1">
      <alignment horizontal="left" vertical="center"/>
    </xf>
    <xf numFmtId="0" fontId="11" fillId="0" borderId="1" xfId="0" applyFont="1" applyFill="1" applyBorder="1" applyAlignment="1" applyProtection="1">
      <alignment horizontal="right" vertical="center" wrapText="1"/>
      <protection locked="0"/>
    </xf>
    <xf numFmtId="0" fontId="11" fillId="0" borderId="1" xfId="0" applyFont="1" applyFill="1" applyBorder="1" applyAlignment="1" applyProtection="1">
      <alignment horizontal="left" vertical="center" wrapText="1"/>
      <protection locked="0"/>
    </xf>
    <xf numFmtId="0" fontId="4" fillId="0" borderId="45" xfId="0" applyFont="1" applyBorder="1" applyAlignment="1" applyProtection="1">
      <alignment horizontal="center" wrapText="1"/>
    </xf>
    <xf numFmtId="0" fontId="4" fillId="0" borderId="0" xfId="0" applyFont="1" applyBorder="1" applyAlignment="1" applyProtection="1">
      <alignment horizontal="center" wrapText="1"/>
    </xf>
    <xf numFmtId="0" fontId="4" fillId="0" borderId="46" xfId="0" applyFont="1" applyBorder="1" applyAlignment="1" applyProtection="1">
      <alignment horizontal="center" wrapText="1"/>
    </xf>
    <xf numFmtId="0" fontId="4" fillId="0" borderId="6"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45"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46" xfId="0" applyFont="1" applyBorder="1" applyAlignment="1" applyProtection="1">
      <alignment horizontal="center" vertical="center" wrapText="1"/>
    </xf>
    <xf numFmtId="0" fontId="4" fillId="0" borderId="46" xfId="0" applyFont="1" applyFill="1" applyBorder="1" applyAlignment="1" applyProtection="1">
      <alignment horizontal="center" wrapText="1"/>
    </xf>
    <xf numFmtId="0" fontId="4" fillId="0" borderId="32" xfId="0" applyFont="1" applyBorder="1" applyAlignment="1" applyProtection="1">
      <alignment horizontal="center" wrapText="1"/>
    </xf>
    <xf numFmtId="0" fontId="4" fillId="0" borderId="33" xfId="0" applyFont="1" applyBorder="1" applyAlignment="1" applyProtection="1">
      <alignment horizontal="center" wrapText="1"/>
    </xf>
    <xf numFmtId="0" fontId="4" fillId="0" borderId="36" xfId="0" applyFont="1" applyBorder="1" applyAlignment="1" applyProtection="1">
      <alignment horizontal="center" wrapText="1"/>
    </xf>
    <xf numFmtId="14" fontId="0" fillId="0" borderId="0" xfId="0" applyNumberFormat="1" applyAlignment="1" applyProtection="1">
      <alignment horizontal="right" vertical="center"/>
    </xf>
    <xf numFmtId="49" fontId="3" fillId="0" borderId="10" xfId="0" applyNumberFormat="1" applyFont="1" applyBorder="1" applyAlignment="1" applyProtection="1">
      <alignment horizontal="left" vertical="center"/>
      <protection locked="0"/>
    </xf>
    <xf numFmtId="0" fontId="3" fillId="0" borderId="0" xfId="0" applyFont="1" applyBorder="1" applyAlignment="1" applyProtection="1">
      <alignment vertical="center"/>
    </xf>
    <xf numFmtId="49" fontId="3" fillId="0" borderId="10" xfId="0" applyNumberFormat="1" applyFont="1" applyBorder="1" applyAlignment="1" applyProtection="1">
      <alignment horizontal="left"/>
      <protection locked="0"/>
    </xf>
    <xf numFmtId="0" fontId="3" fillId="0" borderId="0" xfId="0" applyFont="1" applyBorder="1" applyAlignment="1" applyProtection="1">
      <alignment horizontal="right"/>
    </xf>
    <xf numFmtId="0" fontId="3" fillId="0" borderId="0" xfId="0" applyFont="1" applyAlignment="1" applyProtection="1"/>
    <xf numFmtId="49" fontId="3" fillId="0" borderId="58" xfId="0" applyNumberFormat="1" applyFont="1" applyBorder="1" applyAlignment="1" applyProtection="1">
      <alignment horizontal="left" vertical="center"/>
      <protection locked="0"/>
    </xf>
    <xf numFmtId="0" fontId="3" fillId="0" borderId="0" xfId="0" applyFont="1" applyBorder="1" applyAlignment="1" applyProtection="1">
      <alignment horizontal="left" vertical="center"/>
    </xf>
    <xf numFmtId="49" fontId="3" fillId="0" borderId="45" xfId="0" applyNumberFormat="1" applyFont="1" applyBorder="1" applyAlignment="1" applyProtection="1">
      <alignment horizontal="left" vertical="top" wrapText="1"/>
    </xf>
    <xf numFmtId="0" fontId="3" fillId="0" borderId="46" xfId="0" applyFont="1" applyBorder="1" applyAlignment="1" applyProtection="1">
      <alignment horizontal="left" vertical="top" wrapText="1"/>
    </xf>
    <xf numFmtId="0" fontId="9" fillId="0" borderId="59" xfId="0" applyFont="1" applyBorder="1" applyProtection="1">
      <protection locked="0"/>
    </xf>
    <xf numFmtId="0" fontId="3" fillId="0" borderId="11" xfId="0" applyFont="1" applyBorder="1" applyAlignment="1" applyProtection="1">
      <alignment vertical="center"/>
      <protection locked="0"/>
    </xf>
    <xf numFmtId="49" fontId="3" fillId="0" borderId="10" xfId="0" applyNumberFormat="1" applyFont="1" applyBorder="1" applyAlignment="1" applyProtection="1">
      <alignment horizontal="left" vertical="top"/>
      <protection locked="0"/>
    </xf>
    <xf numFmtId="0" fontId="3" fillId="0" borderId="11" xfId="0" applyFont="1" applyBorder="1" applyAlignment="1" applyProtection="1">
      <alignment horizontal="left" vertical="top" wrapText="1"/>
      <protection locked="0"/>
    </xf>
    <xf numFmtId="0" fontId="48" fillId="0" borderId="0" xfId="0" applyFont="1" applyAlignment="1" applyProtection="1">
      <alignment horizontal="right" vertical="center" wrapText="1"/>
    </xf>
    <xf numFmtId="0" fontId="65" fillId="0" borderId="0" xfId="0" applyNumberFormat="1" applyFont="1" applyAlignment="1" applyProtection="1">
      <alignment horizontal="right" vertical="center"/>
    </xf>
    <xf numFmtId="0" fontId="1" fillId="0" borderId="0" xfId="0" applyNumberFormat="1" applyFont="1" applyAlignment="1" applyProtection="1">
      <alignment horizontal="right" vertical="center"/>
    </xf>
    <xf numFmtId="3" fontId="0" fillId="0" borderId="0" xfId="0" applyNumberFormat="1" applyAlignment="1" applyProtection="1">
      <alignment horizontal="right" vertical="center"/>
    </xf>
    <xf numFmtId="4" fontId="0" fillId="0" borderId="0" xfId="0" applyNumberFormat="1" applyAlignment="1" applyProtection="1">
      <alignment horizontal="right" vertical="center"/>
    </xf>
    <xf numFmtId="0" fontId="0" fillId="0" borderId="0" xfId="0" applyAlignment="1" applyProtection="1">
      <alignment horizontal="left" vertical="center"/>
    </xf>
    <xf numFmtId="164" fontId="3" fillId="0" borderId="0" xfId="0" applyNumberFormat="1" applyFont="1" applyProtection="1"/>
    <xf numFmtId="0" fontId="0" fillId="0" borderId="0" xfId="0" applyNumberFormat="1" applyAlignment="1" applyProtection="1">
      <alignment horizontal="left" vertical="center" wrapText="1"/>
    </xf>
    <xf numFmtId="0" fontId="91" fillId="8" borderId="0" xfId="0" applyFont="1" applyFill="1" applyAlignment="1" applyProtection="1">
      <alignment horizontal="left" vertical="center"/>
    </xf>
    <xf numFmtId="0" fontId="0" fillId="0" borderId="0" xfId="0" applyFill="1" applyAlignment="1" applyProtection="1">
      <alignment horizontal="right" vertical="center" wrapText="1"/>
    </xf>
    <xf numFmtId="0" fontId="48" fillId="0" borderId="0" xfId="0" applyFont="1" applyFill="1" applyAlignment="1" applyProtection="1">
      <alignment horizontal="right" vertical="center" wrapText="1"/>
    </xf>
    <xf numFmtId="0" fontId="1" fillId="0" borderId="6" xfId="0" applyFont="1" applyFill="1" applyBorder="1" applyAlignment="1" applyProtection="1">
      <alignment horizontal="right" vertical="center" wrapText="1"/>
    </xf>
    <xf numFmtId="0" fontId="1" fillId="0" borderId="8" xfId="0" applyFont="1" applyFill="1" applyBorder="1" applyAlignment="1" applyProtection="1">
      <alignment horizontal="right" vertical="center" wrapText="1"/>
    </xf>
    <xf numFmtId="0" fontId="0" fillId="0" borderId="0" xfId="0" applyNumberFormat="1" applyFill="1" applyAlignment="1" applyProtection="1">
      <alignment horizontal="left" vertical="center" wrapText="1"/>
    </xf>
    <xf numFmtId="0" fontId="1" fillId="0" borderId="0" xfId="0" applyFont="1" applyFill="1" applyAlignment="1" applyProtection="1">
      <alignment horizontal="right" vertical="center" wrapText="1"/>
    </xf>
    <xf numFmtId="0" fontId="84" fillId="0" borderId="1" xfId="0" applyFont="1" applyFill="1" applyBorder="1" applyAlignment="1" applyProtection="1">
      <alignment horizontal="center" vertical="center"/>
      <protection locked="0"/>
    </xf>
    <xf numFmtId="0" fontId="4" fillId="0" borderId="0" xfId="0" applyFont="1" applyAlignment="1" applyProtection="1">
      <alignment horizontal="center" vertical="center" wrapText="1"/>
    </xf>
    <xf numFmtId="0" fontId="3" fillId="0" borderId="5"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46" xfId="0" applyFont="1" applyBorder="1" applyAlignment="1" applyProtection="1">
      <alignment horizontal="left" vertical="center" wrapText="1"/>
    </xf>
    <xf numFmtId="49" fontId="3" fillId="0" borderId="25" xfId="0" applyNumberFormat="1" applyFont="1" applyBorder="1" applyAlignment="1" applyProtection="1">
      <alignment horizontal="left" vertical="top" wrapText="1"/>
      <protection locked="0"/>
    </xf>
    <xf numFmtId="49" fontId="3" fillId="0" borderId="3" xfId="0" applyNumberFormat="1" applyFont="1" applyBorder="1" applyAlignment="1" applyProtection="1">
      <alignment horizontal="left" vertical="top" wrapText="1"/>
      <protection locked="0"/>
    </xf>
    <xf numFmtId="0" fontId="10" fillId="0" borderId="45" xfId="0" applyFont="1" applyFill="1" applyBorder="1" applyAlignment="1" applyProtection="1">
      <alignment horizontal="right" vertical="center" wrapText="1"/>
    </xf>
    <xf numFmtId="0" fontId="10" fillId="0" borderId="0" xfId="0" applyFont="1" applyFill="1" applyBorder="1" applyAlignment="1" applyProtection="1">
      <alignment horizontal="right" vertical="center" wrapText="1"/>
    </xf>
    <xf numFmtId="0" fontId="16" fillId="0" borderId="2" xfId="0" applyNumberFormat="1" applyFont="1" applyFill="1" applyBorder="1" applyAlignment="1" applyProtection="1">
      <alignment horizontal="left" vertical="top" wrapText="1"/>
      <protection locked="0"/>
    </xf>
    <xf numFmtId="0" fontId="16" fillId="0" borderId="4" xfId="0" applyNumberFormat="1" applyFont="1" applyFill="1" applyBorder="1" applyAlignment="1" applyProtection="1">
      <alignment horizontal="left" vertical="top" wrapText="1"/>
      <protection locked="0"/>
    </xf>
    <xf numFmtId="0" fontId="3" fillId="0" borderId="10"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1"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49" fontId="3" fillId="0" borderId="2" xfId="0" applyNumberFormat="1" applyFont="1" applyBorder="1" applyAlignment="1" applyProtection="1">
      <alignment horizontal="right" wrapText="1"/>
      <protection locked="0"/>
    </xf>
    <xf numFmtId="49" fontId="3" fillId="0" borderId="4" xfId="0" applyNumberFormat="1" applyFont="1" applyBorder="1" applyAlignment="1" applyProtection="1">
      <alignment horizontal="right" wrapText="1"/>
      <protection locked="0"/>
    </xf>
    <xf numFmtId="49" fontId="3" fillId="0" borderId="4" xfId="0" applyNumberFormat="1" applyFont="1" applyBorder="1" applyAlignment="1" applyProtection="1">
      <alignment horizontal="left" vertical="top" wrapText="1"/>
      <protection locked="0"/>
    </xf>
    <xf numFmtId="0" fontId="26" fillId="6" borderId="0" xfId="0" applyFont="1" applyFill="1" applyAlignment="1" applyProtection="1">
      <alignment horizontal="left" vertical="top" wrapText="1"/>
    </xf>
    <xf numFmtId="1" fontId="3" fillId="0" borderId="25" xfId="0" applyNumberFormat="1" applyFont="1" applyBorder="1" applyAlignment="1" applyProtection="1">
      <alignment horizontal="left" vertical="top"/>
      <protection locked="0"/>
    </xf>
    <xf numFmtId="1" fontId="3" fillId="0" borderId="4" xfId="0" applyNumberFormat="1" applyFont="1" applyBorder="1" applyAlignment="1" applyProtection="1">
      <alignment horizontal="left" vertical="top"/>
      <protection locked="0"/>
    </xf>
    <xf numFmtId="49" fontId="53" fillId="0" borderId="28" xfId="0" applyNumberFormat="1" applyFont="1" applyBorder="1" applyAlignment="1" applyProtection="1">
      <alignment horizontal="left" vertical="top" wrapText="1"/>
      <protection locked="0"/>
    </xf>
    <xf numFmtId="49" fontId="53" fillId="0" borderId="29" xfId="0" applyNumberFormat="1" applyFont="1" applyBorder="1" applyAlignment="1" applyProtection="1">
      <alignment horizontal="left" vertical="top" wrapText="1"/>
      <protection locked="0"/>
    </xf>
    <xf numFmtId="49" fontId="53" fillId="0" borderId="31" xfId="0" applyNumberFormat="1" applyFont="1" applyBorder="1" applyAlignment="1" applyProtection="1">
      <alignment horizontal="left" vertical="top" wrapText="1"/>
      <protection locked="0"/>
    </xf>
    <xf numFmtId="0" fontId="55" fillId="6" borderId="0" xfId="1" applyFont="1" applyFill="1" applyAlignment="1" applyProtection="1">
      <alignment horizontal="left" vertical="top" wrapText="1"/>
    </xf>
    <xf numFmtId="0" fontId="5" fillId="0" borderId="0" xfId="0" applyFont="1" applyBorder="1" applyAlignment="1" applyProtection="1">
      <alignment horizontal="left" vertical="top" wrapText="1"/>
    </xf>
    <xf numFmtId="0" fontId="5" fillId="0" borderId="46" xfId="0" applyFont="1" applyBorder="1" applyAlignment="1" applyProtection="1">
      <alignment horizontal="left" vertical="top" wrapText="1"/>
    </xf>
    <xf numFmtId="0" fontId="3" fillId="0" borderId="0" xfId="0" applyFont="1" applyAlignment="1" applyProtection="1">
      <alignment horizontal="right" wrapText="1"/>
    </xf>
    <xf numFmtId="0" fontId="3" fillId="0" borderId="30" xfId="0" applyFont="1" applyBorder="1" applyAlignment="1" applyProtection="1">
      <alignment horizontal="right" wrapText="1"/>
    </xf>
    <xf numFmtId="0" fontId="9" fillId="0" borderId="0" xfId="0" applyFont="1" applyBorder="1" applyAlignment="1" applyProtection="1">
      <alignment horizontal="left" vertical="top" wrapText="1"/>
    </xf>
    <xf numFmtId="0" fontId="9" fillId="0" borderId="46" xfId="0" applyFont="1" applyBorder="1" applyAlignment="1" applyProtection="1">
      <alignment horizontal="left" vertical="top" wrapText="1"/>
    </xf>
    <xf numFmtId="0" fontId="3" fillId="0" borderId="0" xfId="0" applyFont="1" applyBorder="1" applyAlignment="1" applyProtection="1">
      <alignment horizontal="left" wrapText="1"/>
    </xf>
    <xf numFmtId="49" fontId="3" fillId="0" borderId="2" xfId="0" applyNumberFormat="1" applyFont="1" applyFill="1" applyBorder="1" applyAlignment="1" applyProtection="1">
      <alignment horizontal="left" vertical="top"/>
      <protection locked="0"/>
    </xf>
    <xf numFmtId="49" fontId="3" fillId="0" borderId="4" xfId="0" applyNumberFormat="1" applyFont="1" applyFill="1" applyBorder="1" applyAlignment="1" applyProtection="1">
      <alignment horizontal="left" vertical="top"/>
      <protection locked="0"/>
    </xf>
    <xf numFmtId="0" fontId="27" fillId="6" borderId="0" xfId="1" applyFont="1" applyFill="1" applyAlignment="1" applyProtection="1">
      <alignment horizontal="left" vertical="top" wrapText="1"/>
    </xf>
    <xf numFmtId="49" fontId="3" fillId="0" borderId="57" xfId="0" applyNumberFormat="1" applyFont="1" applyBorder="1" applyAlignment="1" applyProtection="1">
      <alignment horizontal="left" vertical="top" wrapText="1"/>
      <protection locked="0"/>
    </xf>
    <xf numFmtId="49" fontId="3" fillId="0" borderId="9" xfId="0" applyNumberFormat="1" applyFont="1" applyBorder="1" applyAlignment="1" applyProtection="1">
      <alignment horizontal="left" vertical="top" wrapText="1"/>
      <protection locked="0"/>
    </xf>
    <xf numFmtId="14" fontId="3" fillId="0" borderId="0" xfId="0" applyNumberFormat="1" applyFont="1" applyAlignment="1" applyProtection="1">
      <alignment horizontal="right" vertical="top"/>
    </xf>
    <xf numFmtId="14" fontId="3" fillId="0" borderId="0" xfId="0" applyNumberFormat="1" applyFont="1" applyBorder="1" applyAlignment="1" applyProtection="1">
      <alignment horizontal="right" vertical="top"/>
    </xf>
    <xf numFmtId="14" fontId="3" fillId="0" borderId="0" xfId="0" applyNumberFormat="1" applyFont="1" applyAlignment="1" applyProtection="1">
      <alignment horizontal="right" vertical="top" wrapText="1"/>
    </xf>
    <xf numFmtId="0" fontId="3" fillId="0" borderId="0" xfId="0" applyFont="1" applyBorder="1" applyAlignment="1" applyProtection="1">
      <alignment horizontal="center" vertical="top" wrapText="1"/>
    </xf>
    <xf numFmtId="0" fontId="3" fillId="0" borderId="5" xfId="0" applyFont="1" applyBorder="1" applyAlignment="1" applyProtection="1">
      <alignment horizontal="left" vertical="top" wrapText="1"/>
    </xf>
    <xf numFmtId="0" fontId="3" fillId="0" borderId="0" xfId="0" applyFont="1" applyBorder="1" applyAlignment="1" applyProtection="1">
      <alignment horizontal="left" vertical="top" wrapText="1"/>
    </xf>
    <xf numFmtId="0" fontId="3" fillId="0" borderId="46" xfId="0" applyFont="1" applyBorder="1" applyAlignment="1" applyProtection="1">
      <alignment horizontal="left" vertical="top" wrapText="1"/>
    </xf>
    <xf numFmtId="49" fontId="3" fillId="0" borderId="2" xfId="0" applyNumberFormat="1" applyFont="1" applyBorder="1" applyAlignment="1" applyProtection="1">
      <alignment horizontal="center" vertical="center"/>
      <protection locked="0"/>
    </xf>
    <xf numFmtId="49" fontId="3" fillId="0" borderId="44" xfId="0" applyNumberFormat="1" applyFont="1" applyBorder="1" applyAlignment="1" applyProtection="1">
      <alignment horizontal="center" vertical="center"/>
      <protection locked="0"/>
    </xf>
    <xf numFmtId="0" fontId="10" fillId="0" borderId="6" xfId="0" applyFont="1" applyBorder="1" applyAlignment="1" applyProtection="1">
      <alignment horizontal="left" vertical="top" wrapText="1"/>
    </xf>
    <xf numFmtId="0" fontId="10" fillId="0" borderId="7" xfId="0" applyFont="1" applyBorder="1" applyAlignment="1" applyProtection="1">
      <alignment horizontal="left" vertical="top" wrapText="1"/>
    </xf>
    <xf numFmtId="0" fontId="10" fillId="0" borderId="8" xfId="0" applyFont="1" applyBorder="1" applyAlignment="1" applyProtection="1">
      <alignment horizontal="left" vertical="top" wrapText="1"/>
    </xf>
    <xf numFmtId="0" fontId="35" fillId="0" borderId="2" xfId="0" applyFont="1" applyBorder="1" applyAlignment="1" applyProtection="1">
      <alignment horizontal="left" vertical="top" wrapText="1"/>
      <protection locked="0"/>
    </xf>
    <xf numFmtId="0" fontId="35" fillId="0" borderId="3" xfId="0" applyFont="1" applyBorder="1" applyAlignment="1" applyProtection="1">
      <alignment horizontal="left" vertical="top" wrapText="1"/>
      <protection locked="0"/>
    </xf>
    <xf numFmtId="0" fontId="35" fillId="0" borderId="44" xfId="0" applyFont="1" applyBorder="1" applyAlignment="1" applyProtection="1">
      <alignment horizontal="left" vertical="top" wrapText="1"/>
      <protection locked="0"/>
    </xf>
    <xf numFmtId="0" fontId="90" fillId="0" borderId="45" xfId="0" applyFont="1" applyBorder="1" applyAlignment="1" applyProtection="1">
      <alignment horizontal="left" vertical="top" wrapText="1"/>
    </xf>
    <xf numFmtId="0" fontId="90" fillId="0" borderId="0" xfId="0" applyFont="1" applyBorder="1" applyAlignment="1" applyProtection="1">
      <alignment horizontal="left" vertical="top" wrapText="1"/>
    </xf>
    <xf numFmtId="0" fontId="90" fillId="0" borderId="46" xfId="0" applyFont="1" applyBorder="1" applyAlignment="1" applyProtection="1">
      <alignment horizontal="left" vertical="top" wrapText="1"/>
    </xf>
    <xf numFmtId="0" fontId="3" fillId="0" borderId="45" xfId="0" applyFont="1" applyBorder="1" applyAlignment="1" applyProtection="1">
      <alignment horizontal="right" vertical="center" wrapText="1"/>
    </xf>
    <xf numFmtId="0" fontId="3" fillId="0" borderId="0" xfId="0" applyFont="1" applyBorder="1" applyAlignment="1" applyProtection="1">
      <alignment horizontal="right" vertical="center" wrapText="1"/>
    </xf>
    <xf numFmtId="0" fontId="75" fillId="0" borderId="45" xfId="0" applyFont="1" applyBorder="1" applyAlignment="1" applyProtection="1">
      <alignment horizontal="right" wrapText="1"/>
    </xf>
    <xf numFmtId="0" fontId="75" fillId="0" borderId="30" xfId="0" applyFont="1" applyBorder="1" applyAlignment="1" applyProtection="1">
      <alignment horizontal="right" wrapText="1"/>
    </xf>
    <xf numFmtId="0" fontId="52" fillId="0" borderId="6" xfId="0" applyFont="1" applyBorder="1" applyAlignment="1" applyProtection="1">
      <alignment horizontal="left" vertical="top" wrapText="1"/>
    </xf>
    <xf numFmtId="0" fontId="52" fillId="0" borderId="7" xfId="0" applyFont="1" applyBorder="1" applyAlignment="1" applyProtection="1">
      <alignment horizontal="left" vertical="top" wrapText="1"/>
    </xf>
    <xf numFmtId="0" fontId="52" fillId="0" borderId="8" xfId="0" applyFont="1" applyBorder="1" applyAlignment="1" applyProtection="1">
      <alignment horizontal="left" vertical="top" wrapText="1"/>
    </xf>
    <xf numFmtId="49" fontId="3" fillId="0" borderId="25" xfId="0" applyNumberFormat="1" applyFont="1" applyBorder="1" applyAlignment="1" applyProtection="1">
      <alignment horizontal="left" vertical="top"/>
      <protection locked="0"/>
    </xf>
    <xf numFmtId="49" fontId="3" fillId="0" borderId="4" xfId="0" applyNumberFormat="1" applyFont="1" applyBorder="1" applyAlignment="1" applyProtection="1">
      <alignment horizontal="left" vertical="top"/>
      <protection locked="0"/>
    </xf>
    <xf numFmtId="0" fontId="12" fillId="4" borderId="0" xfId="0" applyFont="1" applyFill="1" applyAlignment="1" applyProtection="1">
      <alignment horizontal="left" vertical="top" wrapText="1"/>
    </xf>
    <xf numFmtId="0" fontId="32" fillId="0" borderId="0" xfId="0" applyFont="1" applyAlignment="1" applyProtection="1">
      <alignment horizontal="left" vertical="top" wrapText="1"/>
    </xf>
    <xf numFmtId="0" fontId="5" fillId="4" borderId="0" xfId="0" applyFont="1" applyFill="1" applyAlignment="1" applyProtection="1">
      <alignment horizontal="left" vertical="top" wrapText="1"/>
      <protection locked="0"/>
    </xf>
    <xf numFmtId="14" fontId="5" fillId="4" borderId="0" xfId="0" applyNumberFormat="1" applyFont="1" applyFill="1" applyAlignment="1" applyProtection="1">
      <alignment horizontal="left" vertical="top" wrapText="1"/>
      <protection locked="0"/>
    </xf>
    <xf numFmtId="0" fontId="3" fillId="0" borderId="39" xfId="0" applyFont="1" applyBorder="1" applyAlignment="1" applyProtection="1">
      <alignment horizontal="left" vertical="top"/>
      <protection locked="0"/>
    </xf>
    <xf numFmtId="0" fontId="3" fillId="0" borderId="40" xfId="0" applyFont="1" applyBorder="1" applyAlignment="1" applyProtection="1">
      <alignment horizontal="left" vertical="top"/>
      <protection locked="0"/>
    </xf>
    <xf numFmtId="0" fontId="3" fillId="0" borderId="41" xfId="0" applyFont="1" applyBorder="1" applyAlignment="1" applyProtection="1">
      <alignment horizontal="left" vertical="top"/>
      <protection locked="0"/>
    </xf>
    <xf numFmtId="0" fontId="3" fillId="0" borderId="5" xfId="0" applyFont="1" applyBorder="1" applyAlignment="1" applyProtection="1">
      <alignment horizontal="left" vertical="top"/>
      <protection locked="0"/>
    </xf>
    <xf numFmtId="0" fontId="3" fillId="0" borderId="0" xfId="0" applyFont="1" applyBorder="1" applyAlignment="1" applyProtection="1">
      <alignment horizontal="left" vertical="top"/>
      <protection locked="0"/>
    </xf>
    <xf numFmtId="0" fontId="3" fillId="0" borderId="30" xfId="0" applyFont="1" applyBorder="1" applyAlignment="1" applyProtection="1">
      <alignment horizontal="left" vertical="top"/>
      <protection locked="0"/>
    </xf>
    <xf numFmtId="0" fontId="3" fillId="0" borderId="16" xfId="0" applyFont="1" applyBorder="1" applyAlignment="1" applyProtection="1">
      <alignment horizontal="left" vertical="top"/>
      <protection locked="0"/>
    </xf>
    <xf numFmtId="0" fontId="3" fillId="0" borderId="38" xfId="0" applyFont="1" applyBorder="1" applyAlignment="1" applyProtection="1">
      <alignment horizontal="left" vertical="top"/>
      <protection locked="0"/>
    </xf>
    <xf numFmtId="0" fontId="3" fillId="0" borderId="42" xfId="0" applyFont="1" applyBorder="1" applyAlignment="1" applyProtection="1">
      <alignment horizontal="left" vertical="top"/>
      <protection locked="0"/>
    </xf>
    <xf numFmtId="0" fontId="22" fillId="0" borderId="0" xfId="0" applyFont="1" applyAlignment="1" applyProtection="1">
      <alignment horizontal="left" vertical="top" wrapText="1"/>
    </xf>
    <xf numFmtId="0" fontId="24" fillId="0" borderId="0" xfId="0" applyFont="1" applyAlignment="1" applyProtection="1">
      <alignment horizontal="left" vertical="top" wrapText="1"/>
    </xf>
    <xf numFmtId="0" fontId="13" fillId="3" borderId="20" xfId="0" applyFont="1" applyFill="1" applyBorder="1" applyAlignment="1" applyProtection="1">
      <alignment horizontal="left" vertical="top" wrapText="1"/>
    </xf>
    <xf numFmtId="0" fontId="13" fillId="3" borderId="21" xfId="0" applyFont="1" applyFill="1" applyBorder="1" applyAlignment="1" applyProtection="1">
      <alignment horizontal="left" vertical="top" wrapText="1"/>
    </xf>
    <xf numFmtId="0" fontId="13" fillId="3" borderId="22" xfId="0" applyFont="1" applyFill="1" applyBorder="1" applyAlignment="1" applyProtection="1">
      <alignment horizontal="left" vertical="top" wrapText="1"/>
    </xf>
    <xf numFmtId="0" fontId="3" fillId="0" borderId="0" xfId="0" applyFont="1" applyAlignment="1" applyProtection="1">
      <alignment horizontal="left" vertical="top" wrapText="1"/>
    </xf>
    <xf numFmtId="0" fontId="3" fillId="0" borderId="0" xfId="0" applyFont="1" applyAlignment="1" applyProtection="1">
      <alignment horizontal="right" vertical="top" wrapText="1"/>
    </xf>
    <xf numFmtId="0" fontId="0" fillId="0" borderId="45" xfId="0" applyBorder="1" applyAlignment="1" applyProtection="1">
      <alignment horizontal="left" vertical="top" wrapText="1"/>
    </xf>
    <xf numFmtId="0" fontId="0" fillId="0" borderId="0" xfId="0" applyBorder="1" applyAlignment="1" applyProtection="1">
      <alignment horizontal="left" vertical="top" wrapText="1"/>
    </xf>
    <xf numFmtId="0" fontId="20" fillId="4" borderId="45" xfId="0" applyFont="1" applyFill="1" applyBorder="1" applyAlignment="1" applyProtection="1">
      <alignment horizontal="left" vertical="center" wrapText="1"/>
    </xf>
    <xf numFmtId="0" fontId="20" fillId="4" borderId="0" xfId="0" applyFont="1" applyFill="1" applyBorder="1" applyAlignment="1" applyProtection="1">
      <alignment horizontal="left" vertical="center" wrapText="1"/>
    </xf>
    <xf numFmtId="0" fontId="20" fillId="4" borderId="46" xfId="0" applyFont="1" applyFill="1" applyBorder="1" applyAlignment="1" applyProtection="1">
      <alignment horizontal="left" vertical="center" wrapText="1"/>
    </xf>
    <xf numFmtId="0" fontId="3" fillId="0" borderId="39" xfId="0" applyFont="1" applyBorder="1" applyAlignment="1" applyProtection="1">
      <alignment horizontal="left" vertical="center"/>
      <protection locked="0"/>
    </xf>
    <xf numFmtId="0" fontId="3" fillId="0" borderId="41"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5" fillId="0" borderId="26" xfId="0" applyFont="1" applyBorder="1" applyAlignment="1" applyProtection="1">
      <alignment horizontal="center"/>
      <protection locked="0"/>
    </xf>
    <xf numFmtId="0" fontId="5" fillId="0" borderId="52" xfId="0" applyFont="1" applyBorder="1" applyAlignment="1" applyProtection="1">
      <alignment horizontal="center"/>
      <protection locked="0"/>
    </xf>
    <xf numFmtId="0" fontId="3" fillId="0" borderId="39" xfId="0" applyFont="1" applyFill="1" applyBorder="1" applyAlignment="1" applyProtection="1">
      <alignment horizontal="left" vertical="center"/>
      <protection locked="0"/>
    </xf>
    <xf numFmtId="0" fontId="3" fillId="0" borderId="41" xfId="0" applyFont="1" applyFill="1" applyBorder="1" applyAlignment="1" applyProtection="1">
      <alignment horizontal="left" vertical="center"/>
      <protection locked="0"/>
    </xf>
    <xf numFmtId="0" fontId="3" fillId="0" borderId="2" xfId="0" applyFont="1" applyFill="1" applyBorder="1" applyAlignment="1" applyProtection="1">
      <alignment horizontal="left" vertical="center"/>
      <protection locked="0"/>
    </xf>
    <xf numFmtId="0" fontId="3" fillId="0" borderId="4" xfId="0" applyFont="1" applyFill="1" applyBorder="1" applyAlignment="1" applyProtection="1">
      <alignment horizontal="left" vertical="center"/>
      <protection locked="0"/>
    </xf>
    <xf numFmtId="0" fontId="16" fillId="0" borderId="45" xfId="0" applyFont="1" applyBorder="1" applyAlignment="1" applyProtection="1">
      <alignment horizontal="left" vertical="top" wrapText="1"/>
    </xf>
    <xf numFmtId="0" fontId="16" fillId="0" borderId="0" xfId="0" applyFont="1" applyBorder="1" applyAlignment="1" applyProtection="1">
      <alignment horizontal="left" vertical="top" wrapText="1"/>
    </xf>
    <xf numFmtId="0" fontId="16" fillId="0" borderId="46" xfId="0" applyFont="1" applyBorder="1" applyAlignment="1" applyProtection="1">
      <alignment horizontal="left" vertical="top" wrapText="1"/>
    </xf>
    <xf numFmtId="0" fontId="3" fillId="0" borderId="1" xfId="0" applyFont="1" applyBorder="1" applyAlignment="1" applyProtection="1">
      <alignment horizontal="left" vertical="top"/>
      <protection locked="0"/>
    </xf>
    <xf numFmtId="0" fontId="3" fillId="0" borderId="2" xfId="0" applyFont="1" applyBorder="1" applyAlignment="1" applyProtection="1">
      <alignment horizontal="left" vertical="top"/>
      <protection locked="0"/>
    </xf>
    <xf numFmtId="0" fontId="3" fillId="0" borderId="4" xfId="0" applyFont="1" applyBorder="1" applyAlignment="1" applyProtection="1">
      <alignment horizontal="left" vertical="top"/>
      <protection locked="0"/>
    </xf>
    <xf numFmtId="0" fontId="3" fillId="4" borderId="2" xfId="0" applyFont="1" applyFill="1" applyBorder="1" applyAlignment="1" applyProtection="1">
      <alignment horizontal="left" vertical="top"/>
    </xf>
    <xf numFmtId="0" fontId="3" fillId="4" borderId="3" xfId="0" applyFont="1" applyFill="1" applyBorder="1" applyAlignment="1" applyProtection="1">
      <alignment horizontal="left" vertical="top"/>
    </xf>
    <xf numFmtId="0" fontId="3" fillId="4" borderId="4" xfId="0" applyFont="1" applyFill="1" applyBorder="1" applyAlignment="1" applyProtection="1">
      <alignment horizontal="left" vertical="top"/>
    </xf>
    <xf numFmtId="0" fontId="0" fillId="0" borderId="0" xfId="0" applyAlignment="1" applyProtection="1">
      <alignment horizontal="left" vertical="top" wrapText="1"/>
    </xf>
    <xf numFmtId="0" fontId="33" fillId="0" borderId="0" xfId="0" applyFont="1" applyAlignment="1" applyProtection="1">
      <alignment horizontal="center" vertical="top" wrapText="1"/>
    </xf>
    <xf numFmtId="0" fontId="0" fillId="0" borderId="39" xfId="0" applyBorder="1" applyAlignment="1" applyProtection="1">
      <alignment horizontal="left" vertical="top" wrapText="1"/>
    </xf>
    <xf numFmtId="0" fontId="0" fillId="0" borderId="40" xfId="0" applyBorder="1" applyAlignment="1" applyProtection="1">
      <alignment horizontal="left" vertical="top" wrapText="1"/>
    </xf>
    <xf numFmtId="0" fontId="0" fillId="0" borderId="41" xfId="0" applyBorder="1" applyAlignment="1" applyProtection="1">
      <alignment horizontal="left" vertical="top" wrapText="1"/>
    </xf>
    <xf numFmtId="0" fontId="0" fillId="0" borderId="5" xfId="0" applyBorder="1" applyAlignment="1" applyProtection="1">
      <alignment horizontal="left" vertical="top" wrapText="1"/>
    </xf>
    <xf numFmtId="0" fontId="0" fillId="0" borderId="30" xfId="0" applyBorder="1" applyAlignment="1" applyProtection="1">
      <alignment horizontal="left" vertical="top" wrapText="1"/>
    </xf>
    <xf numFmtId="0" fontId="0" fillId="0" borderId="16" xfId="0" applyBorder="1" applyAlignment="1" applyProtection="1">
      <alignment horizontal="left" vertical="top" wrapText="1"/>
    </xf>
    <xf numFmtId="0" fontId="0" fillId="0" borderId="38" xfId="0" applyBorder="1" applyAlignment="1" applyProtection="1">
      <alignment horizontal="left" vertical="top" wrapText="1"/>
    </xf>
    <xf numFmtId="0" fontId="0" fillId="0" borderId="42" xfId="0" applyBorder="1" applyAlignment="1" applyProtection="1">
      <alignment horizontal="left" vertical="top" wrapText="1"/>
    </xf>
  </cellXfs>
  <cellStyles count="3">
    <cellStyle name="Lien hypertexte" xfId="1" builtinId="8"/>
    <cellStyle name="Milliers" xfId="2" builtinId="3"/>
    <cellStyle name="Normal" xfId="0" builtinId="0"/>
  </cellStyles>
  <dxfs count="114">
    <dxf>
      <font>
        <b/>
        <i val="0"/>
        <u/>
        <color rgb="FF7030A0"/>
      </font>
      <fill>
        <patternFill>
          <bgColor theme="0" tint="-0.14996795556505021"/>
        </patternFill>
      </fill>
    </dxf>
    <dxf>
      <font>
        <color theme="0" tint="-0.14996795556505021"/>
      </font>
    </dxf>
    <dxf>
      <font>
        <color theme="0" tint="-0.14996795556505021"/>
      </font>
      <fill>
        <patternFill>
          <bgColor theme="0" tint="-0.14996795556505021"/>
        </patternFill>
      </fill>
    </dxf>
    <dxf>
      <fill>
        <patternFill>
          <bgColor theme="0" tint="-0.14996795556505021"/>
        </patternFill>
      </fill>
    </dxf>
    <dxf>
      <fill>
        <patternFill>
          <bgColor rgb="FF92D050"/>
        </patternFill>
      </fill>
    </dxf>
    <dxf>
      <fill>
        <patternFill>
          <bgColor theme="0" tint="-0.1499679555650502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color theme="0" tint="-0.34998626667073579"/>
      </font>
      <fill>
        <patternFill patternType="solid">
          <fgColor auto="1"/>
          <bgColor theme="0" tint="-0.14996795556505021"/>
        </patternFill>
      </fill>
    </dxf>
    <dxf>
      <font>
        <color theme="0" tint="-0.24994659260841701"/>
      </font>
      <fill>
        <patternFill>
          <bgColor theme="0" tint="-0.1499679555650502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color theme="0" tint="-0.14996795556505021"/>
      </font>
      <fill>
        <patternFill>
          <bgColor theme="0" tint="-0.1499679555650502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0" tint="-0.14996795556505021"/>
        </patternFill>
      </fill>
    </dxf>
    <dxf>
      <fill>
        <patternFill>
          <bgColor rgb="FF92D050"/>
        </patternFill>
      </fill>
    </dxf>
    <dxf>
      <fill>
        <patternFill>
          <bgColor theme="0" tint="-0.14996795556505021"/>
        </patternFill>
      </fill>
    </dxf>
    <dxf>
      <fill>
        <patternFill>
          <bgColor rgb="FF92D050"/>
        </patternFill>
      </fill>
    </dxf>
    <dxf>
      <fill>
        <patternFill>
          <bgColor rgb="FF92D050"/>
        </patternFill>
      </fill>
    </dxf>
    <dxf>
      <fill>
        <patternFill>
          <bgColor theme="0" tint="-0.14996795556505021"/>
        </patternFill>
      </fill>
    </dxf>
    <dxf>
      <fill>
        <patternFill>
          <bgColor rgb="FF92D050"/>
        </patternFill>
      </fill>
    </dxf>
    <dxf>
      <fill>
        <patternFill>
          <bgColor rgb="FF92D050"/>
        </patternFill>
      </fill>
    </dxf>
    <dxf>
      <fill>
        <patternFill>
          <bgColor rgb="FF92D050"/>
        </patternFill>
      </fill>
    </dxf>
    <dxf>
      <fill>
        <patternFill>
          <bgColor theme="0" tint="-0.14996795556505021"/>
        </patternFill>
      </fill>
    </dxf>
    <dxf>
      <fill>
        <patternFill>
          <bgColor rgb="FF92D050"/>
        </patternFill>
      </fill>
    </dxf>
    <dxf>
      <fill>
        <patternFill>
          <bgColor theme="0" tint="-0.14996795556505021"/>
        </patternFill>
      </fill>
    </dxf>
    <dxf>
      <fill>
        <patternFill>
          <bgColor rgb="FF92D050"/>
        </patternFill>
      </fill>
    </dxf>
    <dxf>
      <fill>
        <patternFill>
          <bgColor rgb="FF92D050"/>
        </patternFill>
      </fill>
    </dxf>
    <dxf>
      <fill>
        <patternFill>
          <bgColor theme="0" tint="-0.14996795556505021"/>
        </patternFill>
      </fill>
    </dxf>
    <dxf>
      <fill>
        <patternFill>
          <bgColor rgb="FF92D050"/>
        </patternFill>
      </fill>
    </dxf>
    <dxf>
      <fill>
        <patternFill>
          <bgColor rgb="FF92D050"/>
        </patternFill>
      </fill>
    </dxf>
    <dxf>
      <fill>
        <patternFill>
          <bgColor rgb="FF92D050"/>
        </patternFill>
      </fill>
    </dxf>
    <dxf>
      <font>
        <color theme="0" tint="-0.34998626667073579"/>
      </font>
      <fill>
        <patternFill patternType="solid">
          <fgColor auto="1"/>
          <bgColor theme="0" tint="-0.1499679555650502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color theme="0" tint="-0.14996795556505021"/>
      </font>
      <fill>
        <patternFill>
          <bgColor theme="0" tint="-0.14996795556505021"/>
        </patternFill>
      </fill>
    </dxf>
    <dxf>
      <font>
        <color theme="0" tint="-0.24994659260841701"/>
      </font>
      <fill>
        <patternFill>
          <bgColor theme="0" tint="-0.14996795556505021"/>
        </patternFill>
      </fill>
    </dxf>
    <dxf>
      <font>
        <color theme="0" tint="-0.14996795556505021"/>
      </font>
      <fill>
        <patternFill>
          <bgColor theme="0" tint="-0.14996795556505021"/>
        </patternFill>
      </fill>
    </dxf>
    <dxf>
      <fill>
        <patternFill>
          <bgColor rgb="FF92D050"/>
        </patternFill>
      </fill>
    </dxf>
    <dxf>
      <fill>
        <patternFill>
          <bgColor rgb="FF92D050"/>
        </patternFill>
      </fill>
    </dxf>
    <dxf>
      <fill>
        <patternFill>
          <bgColor theme="0" tint="-0.14996795556505021"/>
        </patternFill>
      </fill>
    </dxf>
    <dxf>
      <font>
        <b val="0"/>
        <i val="0"/>
        <color rgb="FF7030A0"/>
      </font>
      <fill>
        <patternFill patternType="solid">
          <bgColor theme="0" tint="-4.9989318521683403E-2"/>
        </patternFill>
      </fill>
    </dxf>
    <dxf>
      <font>
        <b val="0"/>
        <i val="0"/>
        <strike val="0"/>
        <color rgb="FF7030A0"/>
      </font>
      <fill>
        <patternFill patternType="solid">
          <bgColor theme="0" tint="-4.9989318521683403E-2"/>
        </patternFill>
      </fill>
    </dxf>
    <dxf>
      <fill>
        <patternFill>
          <bgColor rgb="FF92D050"/>
        </patternFill>
      </fill>
    </dxf>
    <dxf>
      <fill>
        <patternFill>
          <bgColor theme="0" tint="-0.14996795556505021"/>
        </patternFill>
      </fill>
    </dxf>
    <dxf>
      <fill>
        <patternFill>
          <bgColor rgb="FF92D050"/>
        </patternFill>
      </fill>
    </dxf>
    <dxf>
      <fill>
        <patternFill>
          <bgColor theme="0" tint="-0.14996795556505021"/>
        </patternFill>
      </fill>
    </dxf>
    <dxf>
      <font>
        <color theme="0" tint="-0.14996795556505021"/>
      </font>
      <fill>
        <patternFill>
          <bgColor theme="0" tint="-0.14996795556505021"/>
        </patternFill>
      </fill>
    </dxf>
    <dxf>
      <fill>
        <patternFill>
          <bgColor rgb="FF92D050"/>
        </patternFill>
      </fill>
    </dxf>
    <dxf>
      <fill>
        <patternFill>
          <bgColor theme="0" tint="-0.14996795556505021"/>
        </patternFill>
      </fill>
    </dxf>
    <dxf>
      <font>
        <color auto="1"/>
      </font>
      <fill>
        <patternFill>
          <bgColor theme="0" tint="-0.14996795556505021"/>
        </patternFill>
      </fill>
    </dxf>
    <dxf>
      <font>
        <color theme="0"/>
      </font>
    </dxf>
    <dxf>
      <fill>
        <patternFill>
          <bgColor rgb="FF92D050"/>
        </patternFill>
      </fill>
    </dxf>
    <dxf>
      <fill>
        <patternFill>
          <bgColor rgb="FF92D05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92D050"/>
        </patternFill>
      </fill>
    </dxf>
    <dxf>
      <font>
        <strike val="0"/>
        <color theme="0" tint="-0.14996795556505021"/>
      </font>
      <fill>
        <patternFill>
          <bgColor theme="0" tint="-0.14996795556505021"/>
        </patternFill>
      </fill>
    </dxf>
    <dxf>
      <fill>
        <patternFill>
          <bgColor rgb="FF92D050"/>
        </patternFill>
      </fill>
    </dxf>
    <dxf>
      <fill>
        <patternFill>
          <bgColor theme="0" tint="-0.14996795556505021"/>
        </patternFill>
      </fill>
    </dxf>
    <dxf>
      <fill>
        <patternFill>
          <bgColor rgb="FF92D050"/>
        </patternFill>
      </fill>
    </dxf>
    <dxf>
      <fill>
        <patternFill>
          <bgColor theme="0" tint="-0.14996795556505021"/>
        </patternFill>
      </fill>
    </dxf>
    <dxf>
      <fill>
        <patternFill>
          <bgColor rgb="FF92D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92D050"/>
        </patternFill>
      </fill>
    </dxf>
    <dxf>
      <fill>
        <patternFill>
          <bgColor rgb="FF92D050"/>
        </patternFill>
      </fill>
    </dxf>
    <dxf>
      <fill>
        <patternFill>
          <bgColor rgb="FF92D050"/>
        </patternFill>
      </fill>
    </dxf>
    <dxf>
      <fill>
        <patternFill>
          <bgColor rgb="FF92D050"/>
        </patternFill>
      </fill>
    </dxf>
    <dxf>
      <font>
        <color theme="0" tint="-0.14996795556505021"/>
      </font>
      <fill>
        <patternFill>
          <bgColor theme="0" tint="-0.14996795556505021"/>
        </patternFill>
      </fill>
    </dxf>
    <dxf>
      <fill>
        <patternFill>
          <bgColor rgb="FF92D050"/>
        </patternFill>
      </fill>
    </dxf>
    <dxf>
      <font>
        <strike val="0"/>
      </font>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colors>
    <mruColors>
      <color rgb="FF3997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122</xdr:row>
      <xdr:rowOff>171450</xdr:rowOff>
    </xdr:from>
    <xdr:to>
      <xdr:col>8</xdr:col>
      <xdr:colOff>723900</xdr:colOff>
      <xdr:row>134</xdr:row>
      <xdr:rowOff>171450</xdr:rowOff>
    </xdr:to>
    <xdr:pic>
      <xdr:nvPicPr>
        <xdr:cNvPr id="3073" name="Picture 1">
          <a:extLst>
            <a:ext uri="{FF2B5EF4-FFF2-40B4-BE49-F238E27FC236}">
              <a16:creationId xmlns:a16="http://schemas.microsoft.com/office/drawing/2014/main" id="{00000000-0008-0000-0200-0000010C0000}"/>
            </a:ext>
          </a:extLst>
        </xdr:cNvPr>
        <xdr:cNvPicPr>
          <a:picLocks noChangeAspect="1" noChangeArrowheads="1"/>
        </xdr:cNvPicPr>
      </xdr:nvPicPr>
      <xdr:blipFill>
        <a:blip xmlns:r="http://schemas.openxmlformats.org/officeDocument/2006/relationships" r:embed="rId1" cstate="print"/>
        <a:srcRect l="238" t="31714" r="57619" b="43905"/>
        <a:stretch>
          <a:fillRect/>
        </a:stretch>
      </xdr:blipFill>
      <xdr:spPr bwMode="auto">
        <a:xfrm>
          <a:off x="381000" y="25450800"/>
          <a:ext cx="6743700" cy="2438400"/>
        </a:xfrm>
        <a:prstGeom prst="rect">
          <a:avLst/>
        </a:prstGeom>
        <a:noFill/>
        <a:ln w="3175">
          <a:solidFill>
            <a:schemeClr val="tx1"/>
          </a:solidFill>
          <a:miter lim="800000"/>
          <a:headEnd/>
          <a:tailEnd type="none" w="med" len="med"/>
        </a:ln>
        <a:effectLst/>
      </xdr:spPr>
    </xdr:pic>
    <xdr:clientData/>
  </xdr:twoCellAnchor>
  <xdr:twoCellAnchor editAs="oneCell">
    <xdr:from>
      <xdr:col>9</xdr:col>
      <xdr:colOff>190500</xdr:colOff>
      <xdr:row>4</xdr:row>
      <xdr:rowOff>95250</xdr:rowOff>
    </xdr:from>
    <xdr:to>
      <xdr:col>12</xdr:col>
      <xdr:colOff>135323</xdr:colOff>
      <xdr:row>12</xdr:row>
      <xdr:rowOff>57150</xdr:rowOff>
    </xdr:to>
    <xdr:pic>
      <xdr:nvPicPr>
        <xdr:cNvPr id="2049" name="Picture 1">
          <a:extLst>
            <a:ext uri="{FF2B5EF4-FFF2-40B4-BE49-F238E27FC236}">
              <a16:creationId xmlns:a16="http://schemas.microsoft.com/office/drawing/2014/main" id="{00000000-0008-0000-0200-000001080000}"/>
            </a:ext>
          </a:extLst>
        </xdr:cNvPr>
        <xdr:cNvPicPr>
          <a:picLocks noChangeAspect="1" noChangeArrowheads="1"/>
        </xdr:cNvPicPr>
      </xdr:nvPicPr>
      <xdr:blipFill>
        <a:blip xmlns:r="http://schemas.openxmlformats.org/officeDocument/2006/relationships" r:embed="rId2" cstate="print"/>
        <a:srcRect l="-179" t="20381" r="80953" b="55714"/>
        <a:stretch>
          <a:fillRect/>
        </a:stretch>
      </xdr:blipFill>
      <xdr:spPr bwMode="auto">
        <a:xfrm>
          <a:off x="7353300" y="485775"/>
          <a:ext cx="2230823" cy="1733550"/>
        </a:xfrm>
        <a:prstGeom prst="rect">
          <a:avLst/>
        </a:prstGeom>
        <a:noFill/>
        <a:ln w="3175">
          <a:solidFill>
            <a:schemeClr val="tx1"/>
          </a:solidFill>
          <a:miter lim="800000"/>
          <a:headEnd/>
          <a:tailEnd type="none" w="med" len="med"/>
        </a:ln>
        <a:effectLst/>
      </xdr:spPr>
    </xdr:pic>
    <xdr:clientData/>
  </xdr:twoCellAnchor>
  <xdr:twoCellAnchor>
    <xdr:from>
      <xdr:col>4</xdr:col>
      <xdr:colOff>800100</xdr:colOff>
      <xdr:row>7</xdr:row>
      <xdr:rowOff>133350</xdr:rowOff>
    </xdr:from>
    <xdr:to>
      <xdr:col>9</xdr:col>
      <xdr:colOff>371475</xdr:colOff>
      <xdr:row>8</xdr:row>
      <xdr:rowOff>180975</xdr:rowOff>
    </xdr:to>
    <xdr:cxnSp macro="">
      <xdr:nvCxnSpPr>
        <xdr:cNvPr id="5" name="Connecteur droit avec flèche 4">
          <a:extLst>
            <a:ext uri="{FF2B5EF4-FFF2-40B4-BE49-F238E27FC236}">
              <a16:creationId xmlns:a16="http://schemas.microsoft.com/office/drawing/2014/main" id="{00000000-0008-0000-0200-000005000000}"/>
            </a:ext>
          </a:extLst>
        </xdr:cNvPr>
        <xdr:cNvCxnSpPr/>
      </xdr:nvCxnSpPr>
      <xdr:spPr>
        <a:xfrm>
          <a:off x="3438525" y="704850"/>
          <a:ext cx="4095750" cy="238125"/>
        </a:xfrm>
        <a:prstGeom prst="straightConnector1">
          <a:avLst/>
        </a:prstGeom>
        <a:ln w="28575">
          <a:solidFill>
            <a:srgbClr val="FF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12</xdr:col>
      <xdr:colOff>381000</xdr:colOff>
      <xdr:row>7</xdr:row>
      <xdr:rowOff>57150</xdr:rowOff>
    </xdr:from>
    <xdr:to>
      <xdr:col>19</xdr:col>
      <xdr:colOff>504825</xdr:colOff>
      <xdr:row>20</xdr:row>
      <xdr:rowOff>95250</xdr:rowOff>
    </xdr:to>
    <xdr:pic>
      <xdr:nvPicPr>
        <xdr:cNvPr id="2" name="Picture 2">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3" cstate="print"/>
        <a:srcRect l="60215" t="26709" r="-573" b="23971"/>
        <a:stretch>
          <a:fillRect/>
        </a:stretch>
      </xdr:blipFill>
      <xdr:spPr bwMode="auto">
        <a:xfrm>
          <a:off x="9829800" y="1019175"/>
          <a:ext cx="5362575" cy="4095750"/>
        </a:xfrm>
        <a:prstGeom prst="rect">
          <a:avLst/>
        </a:prstGeom>
        <a:noFill/>
        <a:ln w="3175">
          <a:solidFill>
            <a:schemeClr val="tx1"/>
          </a:solidFill>
          <a:miter lim="800000"/>
          <a:headEnd/>
          <a:tailEnd type="none" w="med" len="med"/>
        </a:ln>
        <a:effectLst/>
      </xdr:spPr>
    </xdr:pic>
    <xdr:clientData/>
  </xdr:twoCellAnchor>
  <xdr:twoCellAnchor>
    <xdr:from>
      <xdr:col>4</xdr:col>
      <xdr:colOff>714375</xdr:colOff>
      <xdr:row>10</xdr:row>
      <xdr:rowOff>381000</xdr:rowOff>
    </xdr:from>
    <xdr:to>
      <xdr:col>9</xdr:col>
      <xdr:colOff>419100</xdr:colOff>
      <xdr:row>13</xdr:row>
      <xdr:rowOff>123825</xdr:rowOff>
    </xdr:to>
    <xdr:cxnSp macro="">
      <xdr:nvCxnSpPr>
        <xdr:cNvPr id="6" name="Connecteur droit avec flèche 5">
          <a:extLst>
            <a:ext uri="{FF2B5EF4-FFF2-40B4-BE49-F238E27FC236}">
              <a16:creationId xmlns:a16="http://schemas.microsoft.com/office/drawing/2014/main" id="{00000000-0008-0000-0200-000006000000}"/>
            </a:ext>
          </a:extLst>
        </xdr:cNvPr>
        <xdr:cNvCxnSpPr/>
      </xdr:nvCxnSpPr>
      <xdr:spPr>
        <a:xfrm flipV="1">
          <a:off x="3352800" y="1914525"/>
          <a:ext cx="4229100" cy="561975"/>
        </a:xfrm>
        <a:prstGeom prst="straightConnector1">
          <a:avLst/>
        </a:prstGeom>
        <a:ln w="28575">
          <a:solidFill>
            <a:srgbClr val="FF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xdr:col>
      <xdr:colOff>95250</xdr:colOff>
      <xdr:row>13</xdr:row>
      <xdr:rowOff>514350</xdr:rowOff>
    </xdr:from>
    <xdr:to>
      <xdr:col>14</xdr:col>
      <xdr:colOff>352425</xdr:colOff>
      <xdr:row>36</xdr:row>
      <xdr:rowOff>9525</xdr:rowOff>
    </xdr:to>
    <xdr:pic>
      <xdr:nvPicPr>
        <xdr:cNvPr id="2051" name="Picture 3">
          <a:extLst>
            <a:ext uri="{FF2B5EF4-FFF2-40B4-BE49-F238E27FC236}">
              <a16:creationId xmlns:a16="http://schemas.microsoft.com/office/drawing/2014/main" id="{00000000-0008-0000-0200-000003080000}"/>
            </a:ext>
          </a:extLst>
        </xdr:cNvPr>
        <xdr:cNvPicPr>
          <a:picLocks noChangeAspect="1" noChangeArrowheads="1"/>
        </xdr:cNvPicPr>
      </xdr:nvPicPr>
      <xdr:blipFill>
        <a:blip xmlns:r="http://schemas.openxmlformats.org/officeDocument/2006/relationships" r:embed="rId4" cstate="print"/>
        <a:srcRect l="60297" t="35334" b="12571"/>
        <a:stretch>
          <a:fillRect/>
        </a:stretch>
      </xdr:blipFill>
      <xdr:spPr bwMode="auto">
        <a:xfrm>
          <a:off x="4972050" y="2228850"/>
          <a:ext cx="6353175" cy="5210175"/>
        </a:xfrm>
        <a:prstGeom prst="rect">
          <a:avLst/>
        </a:prstGeom>
        <a:noFill/>
        <a:ln w="3175">
          <a:solidFill>
            <a:schemeClr val="tx1"/>
          </a:solidFill>
          <a:miter lim="800000"/>
          <a:headEnd/>
          <a:tailEnd type="none" w="med" len="med"/>
        </a:ln>
        <a:effectLst/>
      </xdr:spPr>
    </xdr:pic>
    <xdr:clientData/>
  </xdr:twoCellAnchor>
  <xdr:twoCellAnchor>
    <xdr:from>
      <xdr:col>4</xdr:col>
      <xdr:colOff>104775</xdr:colOff>
      <xdr:row>10</xdr:row>
      <xdr:rowOff>57150</xdr:rowOff>
    </xdr:from>
    <xdr:to>
      <xdr:col>18</xdr:col>
      <xdr:colOff>552450</xdr:colOff>
      <xdr:row>10</xdr:row>
      <xdr:rowOff>323850</xdr:rowOff>
    </xdr:to>
    <xdr:cxnSp macro="">
      <xdr:nvCxnSpPr>
        <xdr:cNvPr id="7" name="Connecteur droit avec flèche 6">
          <a:extLst>
            <a:ext uri="{FF2B5EF4-FFF2-40B4-BE49-F238E27FC236}">
              <a16:creationId xmlns:a16="http://schemas.microsoft.com/office/drawing/2014/main" id="{00000000-0008-0000-0200-000007000000}"/>
            </a:ext>
          </a:extLst>
        </xdr:cNvPr>
        <xdr:cNvCxnSpPr/>
      </xdr:nvCxnSpPr>
      <xdr:spPr>
        <a:xfrm flipV="1">
          <a:off x="2743200" y="1590675"/>
          <a:ext cx="11734800" cy="266700"/>
        </a:xfrm>
        <a:prstGeom prst="straightConnector1">
          <a:avLst/>
        </a:prstGeom>
        <a:ln w="28575">
          <a:solidFill>
            <a:srgbClr val="FF0000"/>
          </a:solidFill>
          <a:prstDash val="dash"/>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514350</xdr:colOff>
      <xdr:row>10</xdr:row>
      <xdr:rowOff>123825</xdr:rowOff>
    </xdr:from>
    <xdr:to>
      <xdr:col>18</xdr:col>
      <xdr:colOff>714376</xdr:colOff>
      <xdr:row>11</xdr:row>
      <xdr:rowOff>95250</xdr:rowOff>
    </xdr:to>
    <xdr:cxnSp macro="">
      <xdr:nvCxnSpPr>
        <xdr:cNvPr id="21" name="Connecteur droit avec flèche 20">
          <a:extLst>
            <a:ext uri="{FF2B5EF4-FFF2-40B4-BE49-F238E27FC236}">
              <a16:creationId xmlns:a16="http://schemas.microsoft.com/office/drawing/2014/main" id="{00000000-0008-0000-0200-000015000000}"/>
            </a:ext>
          </a:extLst>
        </xdr:cNvPr>
        <xdr:cNvCxnSpPr/>
      </xdr:nvCxnSpPr>
      <xdr:spPr>
        <a:xfrm flipH="1">
          <a:off x="14439900" y="1657350"/>
          <a:ext cx="200026" cy="409575"/>
        </a:xfrm>
        <a:prstGeom prst="straightConnector1">
          <a:avLst/>
        </a:prstGeom>
        <a:ln w="28575">
          <a:solidFill>
            <a:srgbClr val="FF0000"/>
          </a:solidFill>
          <a:prstDash val="dash"/>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238125</xdr:colOff>
      <xdr:row>13</xdr:row>
      <xdr:rowOff>514350</xdr:rowOff>
    </xdr:from>
    <xdr:to>
      <xdr:col>6</xdr:col>
      <xdr:colOff>657225</xdr:colOff>
      <xdr:row>16</xdr:row>
      <xdr:rowOff>76200</xdr:rowOff>
    </xdr:to>
    <xdr:cxnSp macro="">
      <xdr:nvCxnSpPr>
        <xdr:cNvPr id="36" name="Connecteur droit avec flèche 35">
          <a:extLst>
            <a:ext uri="{FF2B5EF4-FFF2-40B4-BE49-F238E27FC236}">
              <a16:creationId xmlns:a16="http://schemas.microsoft.com/office/drawing/2014/main" id="{00000000-0008-0000-0200-000024000000}"/>
            </a:ext>
          </a:extLst>
        </xdr:cNvPr>
        <xdr:cNvCxnSpPr/>
      </xdr:nvCxnSpPr>
      <xdr:spPr>
        <a:xfrm>
          <a:off x="1352550" y="2228850"/>
          <a:ext cx="4181475" cy="1466850"/>
        </a:xfrm>
        <a:prstGeom prst="straightConnector1">
          <a:avLst/>
        </a:prstGeom>
        <a:ln w="28575">
          <a:solidFill>
            <a:srgbClr val="FF0000"/>
          </a:solidFill>
          <a:prstDash val="dash"/>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600075</xdr:colOff>
      <xdr:row>13</xdr:row>
      <xdr:rowOff>904875</xdr:rowOff>
    </xdr:from>
    <xdr:to>
      <xdr:col>6</xdr:col>
      <xdr:colOff>676275</xdr:colOff>
      <xdr:row>19</xdr:row>
      <xdr:rowOff>142875</xdr:rowOff>
    </xdr:to>
    <xdr:cxnSp macro="">
      <xdr:nvCxnSpPr>
        <xdr:cNvPr id="37" name="Connecteur droit avec flèche 36">
          <a:extLst>
            <a:ext uri="{FF2B5EF4-FFF2-40B4-BE49-F238E27FC236}">
              <a16:creationId xmlns:a16="http://schemas.microsoft.com/office/drawing/2014/main" id="{00000000-0008-0000-0200-000025000000}"/>
            </a:ext>
          </a:extLst>
        </xdr:cNvPr>
        <xdr:cNvCxnSpPr/>
      </xdr:nvCxnSpPr>
      <xdr:spPr>
        <a:xfrm>
          <a:off x="1714500" y="2619375"/>
          <a:ext cx="3838575" cy="1714500"/>
        </a:xfrm>
        <a:prstGeom prst="straightConnector1">
          <a:avLst/>
        </a:prstGeom>
        <a:ln w="28575">
          <a:solidFill>
            <a:srgbClr val="FF0000"/>
          </a:solidFill>
          <a:prstDash val="dash"/>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352425</xdr:colOff>
      <xdr:row>13</xdr:row>
      <xdr:rowOff>1343025</xdr:rowOff>
    </xdr:from>
    <xdr:to>
      <xdr:col>7</xdr:col>
      <xdr:colOff>276225</xdr:colOff>
      <xdr:row>32</xdr:row>
      <xdr:rowOff>19050</xdr:rowOff>
    </xdr:to>
    <xdr:cxnSp macro="">
      <xdr:nvCxnSpPr>
        <xdr:cNvPr id="38" name="Connecteur droit avec flèche 37">
          <a:extLst>
            <a:ext uri="{FF2B5EF4-FFF2-40B4-BE49-F238E27FC236}">
              <a16:creationId xmlns:a16="http://schemas.microsoft.com/office/drawing/2014/main" id="{00000000-0008-0000-0200-000026000000}"/>
            </a:ext>
          </a:extLst>
        </xdr:cNvPr>
        <xdr:cNvCxnSpPr/>
      </xdr:nvCxnSpPr>
      <xdr:spPr>
        <a:xfrm>
          <a:off x="1466850" y="3057525"/>
          <a:ext cx="4448175" cy="3629025"/>
        </a:xfrm>
        <a:prstGeom prst="straightConnector1">
          <a:avLst/>
        </a:prstGeom>
        <a:ln w="28575">
          <a:solidFill>
            <a:srgbClr val="FF0000"/>
          </a:solidFill>
          <a:prstDash val="dash"/>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xdr:col>
      <xdr:colOff>57150</xdr:colOff>
      <xdr:row>35</xdr:row>
      <xdr:rowOff>116392</xdr:rowOff>
    </xdr:from>
    <xdr:to>
      <xdr:col>19</xdr:col>
      <xdr:colOff>485775</xdr:colOff>
      <xdr:row>52</xdr:row>
      <xdr:rowOff>123825</xdr:rowOff>
    </xdr:to>
    <xdr:pic>
      <xdr:nvPicPr>
        <xdr:cNvPr id="2052" name="Picture 4">
          <a:extLst>
            <a:ext uri="{FF2B5EF4-FFF2-40B4-BE49-F238E27FC236}">
              <a16:creationId xmlns:a16="http://schemas.microsoft.com/office/drawing/2014/main" id="{00000000-0008-0000-0200-000004080000}"/>
            </a:ext>
          </a:extLst>
        </xdr:cNvPr>
        <xdr:cNvPicPr>
          <a:picLocks noChangeAspect="1" noChangeArrowheads="1"/>
        </xdr:cNvPicPr>
      </xdr:nvPicPr>
      <xdr:blipFill>
        <a:blip xmlns:r="http://schemas.openxmlformats.org/officeDocument/2006/relationships" r:embed="rId5" cstate="print"/>
        <a:srcRect l="13383" t="31739" b="7717"/>
        <a:stretch>
          <a:fillRect/>
        </a:stretch>
      </xdr:blipFill>
      <xdr:spPr bwMode="auto">
        <a:xfrm>
          <a:off x="7219950" y="7364917"/>
          <a:ext cx="7953375" cy="3474533"/>
        </a:xfrm>
        <a:prstGeom prst="rect">
          <a:avLst/>
        </a:prstGeom>
        <a:noFill/>
        <a:ln w="3175">
          <a:solidFill>
            <a:schemeClr val="tx1"/>
          </a:solidFill>
          <a:miter lim="800000"/>
          <a:headEnd/>
          <a:tailEnd type="none" w="med" len="med"/>
        </a:ln>
        <a:effectLst/>
      </xdr:spPr>
    </xdr:pic>
    <xdr:clientData/>
  </xdr:twoCellAnchor>
  <xdr:twoCellAnchor editAs="oneCell">
    <xdr:from>
      <xdr:col>0</xdr:col>
      <xdr:colOff>37039</xdr:colOff>
      <xdr:row>48</xdr:row>
      <xdr:rowOff>9525</xdr:rowOff>
    </xdr:from>
    <xdr:to>
      <xdr:col>8</xdr:col>
      <xdr:colOff>685800</xdr:colOff>
      <xdr:row>74</xdr:row>
      <xdr:rowOff>148552</xdr:rowOff>
    </xdr:to>
    <xdr:pic>
      <xdr:nvPicPr>
        <xdr:cNvPr id="2053" name="Picture 5">
          <a:extLst>
            <a:ext uri="{FF2B5EF4-FFF2-40B4-BE49-F238E27FC236}">
              <a16:creationId xmlns:a16="http://schemas.microsoft.com/office/drawing/2014/main" id="{00000000-0008-0000-0200-000005080000}"/>
            </a:ext>
          </a:extLst>
        </xdr:cNvPr>
        <xdr:cNvPicPr>
          <a:picLocks noChangeAspect="1" noChangeArrowheads="1"/>
        </xdr:cNvPicPr>
      </xdr:nvPicPr>
      <xdr:blipFill>
        <a:blip xmlns:r="http://schemas.openxmlformats.org/officeDocument/2006/relationships" r:embed="rId6" cstate="print"/>
        <a:srcRect l="15298" t="13714" r="15893" b="6762"/>
        <a:stretch>
          <a:fillRect/>
        </a:stretch>
      </xdr:blipFill>
      <xdr:spPr bwMode="auto">
        <a:xfrm>
          <a:off x="37039" y="9963150"/>
          <a:ext cx="7049561" cy="5092027"/>
        </a:xfrm>
        <a:prstGeom prst="rect">
          <a:avLst/>
        </a:prstGeom>
        <a:noFill/>
        <a:ln w="3175">
          <a:solidFill>
            <a:schemeClr val="tx1"/>
          </a:solidFill>
          <a:miter lim="800000"/>
          <a:headEnd/>
          <a:tailEnd type="none" w="med" len="med"/>
        </a:ln>
        <a:effectLst/>
      </xdr:spPr>
    </xdr:pic>
    <xdr:clientData/>
  </xdr:twoCellAnchor>
  <xdr:twoCellAnchor editAs="oneCell">
    <xdr:from>
      <xdr:col>7</xdr:col>
      <xdr:colOff>66674</xdr:colOff>
      <xdr:row>39</xdr:row>
      <xdr:rowOff>314325</xdr:rowOff>
    </xdr:from>
    <xdr:to>
      <xdr:col>8</xdr:col>
      <xdr:colOff>133349</xdr:colOff>
      <xdr:row>43</xdr:row>
      <xdr:rowOff>138589</xdr:rowOff>
    </xdr:to>
    <xdr:pic>
      <xdr:nvPicPr>
        <xdr:cNvPr id="49" name="Picture 4">
          <a:extLst>
            <a:ext uri="{FF2B5EF4-FFF2-40B4-BE49-F238E27FC236}">
              <a16:creationId xmlns:a16="http://schemas.microsoft.com/office/drawing/2014/main" id="{00000000-0008-0000-0200-000031000000}"/>
            </a:ext>
          </a:extLst>
        </xdr:cNvPr>
        <xdr:cNvPicPr>
          <a:picLocks noChangeAspect="1" noChangeArrowheads="1"/>
        </xdr:cNvPicPr>
      </xdr:nvPicPr>
      <xdr:blipFill>
        <a:blip xmlns:r="http://schemas.openxmlformats.org/officeDocument/2006/relationships" r:embed="rId5" cstate="print"/>
        <a:srcRect l="40457" t="26593" r="53319" b="63614"/>
        <a:stretch>
          <a:fillRect/>
        </a:stretch>
      </xdr:blipFill>
      <xdr:spPr bwMode="auto">
        <a:xfrm>
          <a:off x="5705474" y="8324850"/>
          <a:ext cx="828675" cy="814864"/>
        </a:xfrm>
        <a:prstGeom prst="rect">
          <a:avLst/>
        </a:prstGeom>
        <a:noFill/>
        <a:ln w="3175">
          <a:solidFill>
            <a:schemeClr val="tx1"/>
          </a:solidFill>
          <a:miter lim="800000"/>
          <a:headEnd/>
          <a:tailEnd type="none" w="med" len="med"/>
        </a:ln>
        <a:effectLst/>
      </xdr:spPr>
    </xdr:pic>
    <xdr:clientData/>
  </xdr:twoCellAnchor>
  <xdr:twoCellAnchor>
    <xdr:from>
      <xdr:col>6</xdr:col>
      <xdr:colOff>342900</xdr:colOff>
      <xdr:row>39</xdr:row>
      <xdr:rowOff>304800</xdr:rowOff>
    </xdr:from>
    <xdr:to>
      <xdr:col>7</xdr:col>
      <xdr:colOff>228600</xdr:colOff>
      <xdr:row>40</xdr:row>
      <xdr:rowOff>142875</xdr:rowOff>
    </xdr:to>
    <xdr:cxnSp macro="">
      <xdr:nvCxnSpPr>
        <xdr:cNvPr id="50" name="Connecteur droit avec flèche 49">
          <a:extLst>
            <a:ext uri="{FF2B5EF4-FFF2-40B4-BE49-F238E27FC236}">
              <a16:creationId xmlns:a16="http://schemas.microsoft.com/office/drawing/2014/main" id="{00000000-0008-0000-0200-000032000000}"/>
            </a:ext>
          </a:extLst>
        </xdr:cNvPr>
        <xdr:cNvCxnSpPr/>
      </xdr:nvCxnSpPr>
      <xdr:spPr>
        <a:xfrm>
          <a:off x="5219700" y="8315325"/>
          <a:ext cx="647700" cy="257175"/>
        </a:xfrm>
        <a:prstGeom prst="straightConnector1">
          <a:avLst/>
        </a:prstGeom>
        <a:ln w="28575">
          <a:solidFill>
            <a:srgbClr val="FF0000"/>
          </a:solidFill>
          <a:prstDash val="dash"/>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133350</xdr:colOff>
      <xdr:row>43</xdr:row>
      <xdr:rowOff>57150</xdr:rowOff>
    </xdr:from>
    <xdr:to>
      <xdr:col>7</xdr:col>
      <xdr:colOff>180975</xdr:colOff>
      <xdr:row>47</xdr:row>
      <xdr:rowOff>142875</xdr:rowOff>
    </xdr:to>
    <xdr:cxnSp macro="">
      <xdr:nvCxnSpPr>
        <xdr:cNvPr id="52" name="Connecteur droit avec flèche 51">
          <a:extLst>
            <a:ext uri="{FF2B5EF4-FFF2-40B4-BE49-F238E27FC236}">
              <a16:creationId xmlns:a16="http://schemas.microsoft.com/office/drawing/2014/main" id="{00000000-0008-0000-0200-000034000000}"/>
            </a:ext>
          </a:extLst>
        </xdr:cNvPr>
        <xdr:cNvCxnSpPr/>
      </xdr:nvCxnSpPr>
      <xdr:spPr>
        <a:xfrm flipH="1">
          <a:off x="4248150" y="9058275"/>
          <a:ext cx="1571625" cy="847725"/>
        </a:xfrm>
        <a:prstGeom prst="straightConnector1">
          <a:avLst/>
        </a:prstGeom>
        <a:ln w="28575">
          <a:solidFill>
            <a:srgbClr val="FF0000"/>
          </a:solidFill>
          <a:prstDash val="dash"/>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133349</xdr:colOff>
      <xdr:row>41</xdr:row>
      <xdr:rowOff>112157</xdr:rowOff>
    </xdr:from>
    <xdr:to>
      <xdr:col>9</xdr:col>
      <xdr:colOff>342900</xdr:colOff>
      <xdr:row>41</xdr:row>
      <xdr:rowOff>123825</xdr:rowOff>
    </xdr:to>
    <xdr:cxnSp macro="">
      <xdr:nvCxnSpPr>
        <xdr:cNvPr id="59" name="Connecteur droit avec flèche 58">
          <a:extLst>
            <a:ext uri="{FF2B5EF4-FFF2-40B4-BE49-F238E27FC236}">
              <a16:creationId xmlns:a16="http://schemas.microsoft.com/office/drawing/2014/main" id="{00000000-0008-0000-0200-00003B000000}"/>
            </a:ext>
          </a:extLst>
        </xdr:cNvPr>
        <xdr:cNvCxnSpPr>
          <a:endCxn id="49" idx="3"/>
        </xdr:cNvCxnSpPr>
      </xdr:nvCxnSpPr>
      <xdr:spPr>
        <a:xfrm flipH="1" flipV="1">
          <a:off x="6534149" y="9113282"/>
          <a:ext cx="971551" cy="11668"/>
        </a:xfrm>
        <a:prstGeom prst="straightConnector1">
          <a:avLst/>
        </a:prstGeom>
        <a:ln w="28575">
          <a:solidFill>
            <a:srgbClr val="FF0000"/>
          </a:solidFill>
          <a:prstDash val="dash"/>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209550</xdr:colOff>
      <xdr:row>80</xdr:row>
      <xdr:rowOff>123825</xdr:rowOff>
    </xdr:from>
    <xdr:to>
      <xdr:col>20</xdr:col>
      <xdr:colOff>676275</xdr:colOff>
      <xdr:row>120</xdr:row>
      <xdr:rowOff>19050</xdr:rowOff>
    </xdr:to>
    <xdr:pic>
      <xdr:nvPicPr>
        <xdr:cNvPr id="2054" name="Picture 6">
          <a:extLst>
            <a:ext uri="{FF2B5EF4-FFF2-40B4-BE49-F238E27FC236}">
              <a16:creationId xmlns:a16="http://schemas.microsoft.com/office/drawing/2014/main" id="{00000000-0008-0000-0200-000006080000}"/>
            </a:ext>
          </a:extLst>
        </xdr:cNvPr>
        <xdr:cNvPicPr>
          <a:picLocks noChangeAspect="1" noChangeArrowheads="1"/>
        </xdr:cNvPicPr>
      </xdr:nvPicPr>
      <xdr:blipFill>
        <a:blip xmlns:r="http://schemas.openxmlformats.org/officeDocument/2006/relationships" r:embed="rId7" cstate="print"/>
        <a:srcRect l="238" t="18571" r="298" b="6286"/>
        <a:stretch>
          <a:fillRect/>
        </a:stretch>
      </xdr:blipFill>
      <xdr:spPr bwMode="auto">
        <a:xfrm>
          <a:off x="209550" y="17183100"/>
          <a:ext cx="15916275" cy="7515225"/>
        </a:xfrm>
        <a:prstGeom prst="rect">
          <a:avLst/>
        </a:prstGeom>
        <a:noFill/>
        <a:ln w="3175">
          <a:solidFill>
            <a:schemeClr val="tx1"/>
          </a:solidFill>
          <a:miter lim="800000"/>
          <a:headEnd/>
          <a:tailEnd type="none" w="med" len="med"/>
        </a:ln>
        <a:effectLst/>
      </xdr:spPr>
    </xdr:pic>
    <xdr:clientData/>
  </xdr:twoCellAnchor>
  <xdr:twoCellAnchor>
    <xdr:from>
      <xdr:col>4</xdr:col>
      <xdr:colOff>323850</xdr:colOff>
      <xdr:row>79</xdr:row>
      <xdr:rowOff>190500</xdr:rowOff>
    </xdr:from>
    <xdr:to>
      <xdr:col>4</xdr:col>
      <xdr:colOff>695325</xdr:colOff>
      <xdr:row>82</xdr:row>
      <xdr:rowOff>85725</xdr:rowOff>
    </xdr:to>
    <xdr:cxnSp macro="">
      <xdr:nvCxnSpPr>
        <xdr:cNvPr id="64" name="Connecteur droit avec flèche 63">
          <a:extLst>
            <a:ext uri="{FF2B5EF4-FFF2-40B4-BE49-F238E27FC236}">
              <a16:creationId xmlns:a16="http://schemas.microsoft.com/office/drawing/2014/main" id="{00000000-0008-0000-0200-000040000000}"/>
            </a:ext>
          </a:extLst>
        </xdr:cNvPr>
        <xdr:cNvCxnSpPr/>
      </xdr:nvCxnSpPr>
      <xdr:spPr>
        <a:xfrm>
          <a:off x="2962275" y="16430625"/>
          <a:ext cx="371475" cy="1095375"/>
        </a:xfrm>
        <a:prstGeom prst="straightConnector1">
          <a:avLst/>
        </a:prstGeom>
        <a:ln w="28575">
          <a:solidFill>
            <a:srgbClr val="FF0000"/>
          </a:solidFill>
          <a:prstDash val="dash"/>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609600</xdr:colOff>
      <xdr:row>79</xdr:row>
      <xdr:rowOff>219075</xdr:rowOff>
    </xdr:from>
    <xdr:to>
      <xdr:col>13</xdr:col>
      <xdr:colOff>47625</xdr:colOff>
      <xdr:row>93</xdr:row>
      <xdr:rowOff>152400</xdr:rowOff>
    </xdr:to>
    <xdr:cxnSp macro="">
      <xdr:nvCxnSpPr>
        <xdr:cNvPr id="65" name="Connecteur droit avec flèche 64">
          <a:extLst>
            <a:ext uri="{FF2B5EF4-FFF2-40B4-BE49-F238E27FC236}">
              <a16:creationId xmlns:a16="http://schemas.microsoft.com/office/drawing/2014/main" id="{00000000-0008-0000-0200-000041000000}"/>
            </a:ext>
          </a:extLst>
        </xdr:cNvPr>
        <xdr:cNvCxnSpPr/>
      </xdr:nvCxnSpPr>
      <xdr:spPr>
        <a:xfrm>
          <a:off x="4724400" y="16459200"/>
          <a:ext cx="5534025" cy="3228975"/>
        </a:xfrm>
        <a:prstGeom prst="straightConnector1">
          <a:avLst/>
        </a:prstGeom>
        <a:ln w="28575">
          <a:solidFill>
            <a:srgbClr val="FF0000"/>
          </a:solidFill>
          <a:prstDash val="dash"/>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219075</xdr:colOff>
      <xdr:row>79</xdr:row>
      <xdr:rowOff>561975</xdr:rowOff>
    </xdr:from>
    <xdr:to>
      <xdr:col>20</xdr:col>
      <xdr:colOff>76200</xdr:colOff>
      <xdr:row>97</xdr:row>
      <xdr:rowOff>123825</xdr:rowOff>
    </xdr:to>
    <xdr:cxnSp macro="">
      <xdr:nvCxnSpPr>
        <xdr:cNvPr id="67" name="Connecteur droit avec flèche 66">
          <a:extLst>
            <a:ext uri="{FF2B5EF4-FFF2-40B4-BE49-F238E27FC236}">
              <a16:creationId xmlns:a16="http://schemas.microsoft.com/office/drawing/2014/main" id="{00000000-0008-0000-0200-000043000000}"/>
            </a:ext>
          </a:extLst>
        </xdr:cNvPr>
        <xdr:cNvCxnSpPr/>
      </xdr:nvCxnSpPr>
      <xdr:spPr>
        <a:xfrm>
          <a:off x="7381875" y="16802100"/>
          <a:ext cx="8143875" cy="3619500"/>
        </a:xfrm>
        <a:prstGeom prst="straightConnector1">
          <a:avLst/>
        </a:prstGeom>
        <a:ln w="28575">
          <a:solidFill>
            <a:srgbClr val="FF0000"/>
          </a:solidFill>
          <a:prstDash val="dash"/>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28576</xdr:colOff>
      <xdr:row>96</xdr:row>
      <xdr:rowOff>161925</xdr:rowOff>
    </xdr:from>
    <xdr:to>
      <xdr:col>20</xdr:col>
      <xdr:colOff>561976</xdr:colOff>
      <xdr:row>112</xdr:row>
      <xdr:rowOff>28575</xdr:rowOff>
    </xdr:to>
    <xdr:sp macro="" textlink="">
      <xdr:nvSpPr>
        <xdr:cNvPr id="75" name="Rectangle 74">
          <a:extLst>
            <a:ext uri="{FF2B5EF4-FFF2-40B4-BE49-F238E27FC236}">
              <a16:creationId xmlns:a16="http://schemas.microsoft.com/office/drawing/2014/main" id="{00000000-0008-0000-0200-00004B000000}"/>
            </a:ext>
          </a:extLst>
        </xdr:cNvPr>
        <xdr:cNvSpPr/>
      </xdr:nvSpPr>
      <xdr:spPr>
        <a:xfrm>
          <a:off x="13192126" y="20269200"/>
          <a:ext cx="2819400" cy="2914650"/>
        </a:xfrm>
        <a:prstGeom prst="rect">
          <a:avLst/>
        </a:prstGeom>
        <a:noFill/>
        <a:ln w="38100">
          <a:solidFill>
            <a:srgbClr val="7030A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BE" sz="1100"/>
        </a:p>
      </xdr:txBody>
    </xdr:sp>
    <xdr:clientData/>
  </xdr:twoCellAnchor>
  <xdr:twoCellAnchor>
    <xdr:from>
      <xdr:col>20</xdr:col>
      <xdr:colOff>123825</xdr:colOff>
      <xdr:row>96</xdr:row>
      <xdr:rowOff>180975</xdr:rowOff>
    </xdr:from>
    <xdr:to>
      <xdr:col>20</xdr:col>
      <xdr:colOff>466725</xdr:colOff>
      <xdr:row>98</xdr:row>
      <xdr:rowOff>123825</xdr:rowOff>
    </xdr:to>
    <xdr:sp macro="" textlink="">
      <xdr:nvSpPr>
        <xdr:cNvPr id="76" name="Ellipse 75">
          <a:extLst>
            <a:ext uri="{FF2B5EF4-FFF2-40B4-BE49-F238E27FC236}">
              <a16:creationId xmlns:a16="http://schemas.microsoft.com/office/drawing/2014/main" id="{00000000-0008-0000-0200-00004C000000}"/>
            </a:ext>
          </a:extLst>
        </xdr:cNvPr>
        <xdr:cNvSpPr/>
      </xdr:nvSpPr>
      <xdr:spPr>
        <a:xfrm>
          <a:off x="15573375" y="20288250"/>
          <a:ext cx="342900" cy="32385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BE" sz="1100"/>
        </a:p>
      </xdr:txBody>
    </xdr:sp>
    <xdr:clientData/>
  </xdr:twoCellAnchor>
  <xdr:twoCellAnchor>
    <xdr:from>
      <xdr:col>17</xdr:col>
      <xdr:colOff>314326</xdr:colOff>
      <xdr:row>103</xdr:row>
      <xdr:rowOff>161925</xdr:rowOff>
    </xdr:from>
    <xdr:to>
      <xdr:col>19</xdr:col>
      <xdr:colOff>161926</xdr:colOff>
      <xdr:row>104</xdr:row>
      <xdr:rowOff>142875</xdr:rowOff>
    </xdr:to>
    <xdr:sp macro="" textlink="">
      <xdr:nvSpPr>
        <xdr:cNvPr id="77" name="Rectangle 76">
          <a:extLst>
            <a:ext uri="{FF2B5EF4-FFF2-40B4-BE49-F238E27FC236}">
              <a16:creationId xmlns:a16="http://schemas.microsoft.com/office/drawing/2014/main" id="{00000000-0008-0000-0200-00004D000000}"/>
            </a:ext>
          </a:extLst>
        </xdr:cNvPr>
        <xdr:cNvSpPr/>
      </xdr:nvSpPr>
      <xdr:spPr>
        <a:xfrm>
          <a:off x="13477876" y="21602700"/>
          <a:ext cx="1371600" cy="171450"/>
        </a:xfrm>
        <a:prstGeom prst="rect">
          <a:avLst/>
        </a:prstGeom>
        <a:noFill/>
        <a:ln w="28575">
          <a:solidFill>
            <a:srgbClr val="7030A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BE" sz="1100">
            <a:solidFill>
              <a:srgbClr val="7030A0"/>
            </a:solidFill>
          </a:endParaRPr>
        </a:p>
      </xdr:txBody>
    </xdr:sp>
    <xdr:clientData/>
  </xdr:twoCellAnchor>
  <xdr:twoCellAnchor>
    <xdr:from>
      <xdr:col>17</xdr:col>
      <xdr:colOff>276226</xdr:colOff>
      <xdr:row>106</xdr:row>
      <xdr:rowOff>66675</xdr:rowOff>
    </xdr:from>
    <xdr:to>
      <xdr:col>19</xdr:col>
      <xdr:colOff>123826</xdr:colOff>
      <xdr:row>107</xdr:row>
      <xdr:rowOff>47625</xdr:rowOff>
    </xdr:to>
    <xdr:sp macro="" textlink="">
      <xdr:nvSpPr>
        <xdr:cNvPr id="82" name="Rectangle 81">
          <a:extLst>
            <a:ext uri="{FF2B5EF4-FFF2-40B4-BE49-F238E27FC236}">
              <a16:creationId xmlns:a16="http://schemas.microsoft.com/office/drawing/2014/main" id="{00000000-0008-0000-0200-000052000000}"/>
            </a:ext>
          </a:extLst>
        </xdr:cNvPr>
        <xdr:cNvSpPr/>
      </xdr:nvSpPr>
      <xdr:spPr>
        <a:xfrm>
          <a:off x="13439776" y="22078950"/>
          <a:ext cx="1371600" cy="171450"/>
        </a:xfrm>
        <a:prstGeom prst="rect">
          <a:avLst/>
        </a:prstGeom>
        <a:noFill/>
        <a:ln w="28575">
          <a:solidFill>
            <a:srgbClr val="7030A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BE" sz="1100">
            <a:solidFill>
              <a:srgbClr val="7030A0"/>
            </a:solidFill>
          </a:endParaRPr>
        </a:p>
      </xdr:txBody>
    </xdr:sp>
    <xdr:clientData/>
  </xdr:twoCellAnchor>
  <xdr:twoCellAnchor>
    <xdr:from>
      <xdr:col>4</xdr:col>
      <xdr:colOff>171450</xdr:colOff>
      <xdr:row>104</xdr:row>
      <xdr:rowOff>57150</xdr:rowOff>
    </xdr:from>
    <xdr:to>
      <xdr:col>17</xdr:col>
      <xdr:colOff>314326</xdr:colOff>
      <xdr:row>132</xdr:row>
      <xdr:rowOff>85725</xdr:rowOff>
    </xdr:to>
    <xdr:cxnSp macro="">
      <xdr:nvCxnSpPr>
        <xdr:cNvPr id="78" name="Connecteur droit avec flèche 77">
          <a:extLst>
            <a:ext uri="{FF2B5EF4-FFF2-40B4-BE49-F238E27FC236}">
              <a16:creationId xmlns:a16="http://schemas.microsoft.com/office/drawing/2014/main" id="{00000000-0008-0000-0200-00004E000000}"/>
            </a:ext>
          </a:extLst>
        </xdr:cNvPr>
        <xdr:cNvCxnSpPr>
          <a:stCxn id="77" idx="1"/>
        </xdr:cNvCxnSpPr>
      </xdr:nvCxnSpPr>
      <xdr:spPr>
        <a:xfrm flipH="1">
          <a:off x="2809875" y="21688425"/>
          <a:ext cx="10668001" cy="5724525"/>
        </a:xfrm>
        <a:prstGeom prst="straightConnector1">
          <a:avLst/>
        </a:prstGeom>
        <a:ln w="28575">
          <a:solidFill>
            <a:srgbClr val="7030A0"/>
          </a:solidFill>
          <a:prstDash val="dash"/>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333376</xdr:colOff>
      <xdr:row>107</xdr:row>
      <xdr:rowOff>57150</xdr:rowOff>
    </xdr:from>
    <xdr:to>
      <xdr:col>19</xdr:col>
      <xdr:colOff>180976</xdr:colOff>
      <xdr:row>108</xdr:row>
      <xdr:rowOff>38100</xdr:rowOff>
    </xdr:to>
    <xdr:sp macro="" textlink="">
      <xdr:nvSpPr>
        <xdr:cNvPr id="83" name="Rectangle 82">
          <a:extLst>
            <a:ext uri="{FF2B5EF4-FFF2-40B4-BE49-F238E27FC236}">
              <a16:creationId xmlns:a16="http://schemas.microsoft.com/office/drawing/2014/main" id="{00000000-0008-0000-0200-000053000000}"/>
            </a:ext>
          </a:extLst>
        </xdr:cNvPr>
        <xdr:cNvSpPr/>
      </xdr:nvSpPr>
      <xdr:spPr>
        <a:xfrm>
          <a:off x="13496926" y="22259925"/>
          <a:ext cx="1371600" cy="171450"/>
        </a:xfrm>
        <a:prstGeom prst="rect">
          <a:avLst/>
        </a:prstGeom>
        <a:noFill/>
        <a:ln w="28575">
          <a:solidFill>
            <a:srgbClr val="7030A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BE" sz="1100">
            <a:solidFill>
              <a:srgbClr val="7030A0"/>
            </a:solidFill>
          </a:endParaRPr>
        </a:p>
      </xdr:txBody>
    </xdr:sp>
    <xdr:clientData/>
  </xdr:twoCellAnchor>
  <xdr:twoCellAnchor>
    <xdr:from>
      <xdr:col>17</xdr:col>
      <xdr:colOff>304801</xdr:colOff>
      <xdr:row>109</xdr:row>
      <xdr:rowOff>28575</xdr:rowOff>
    </xdr:from>
    <xdr:to>
      <xdr:col>19</xdr:col>
      <xdr:colOff>152401</xdr:colOff>
      <xdr:row>110</xdr:row>
      <xdr:rowOff>9525</xdr:rowOff>
    </xdr:to>
    <xdr:sp macro="" textlink="">
      <xdr:nvSpPr>
        <xdr:cNvPr id="84" name="Rectangle 83">
          <a:extLst>
            <a:ext uri="{FF2B5EF4-FFF2-40B4-BE49-F238E27FC236}">
              <a16:creationId xmlns:a16="http://schemas.microsoft.com/office/drawing/2014/main" id="{00000000-0008-0000-0200-000054000000}"/>
            </a:ext>
          </a:extLst>
        </xdr:cNvPr>
        <xdr:cNvSpPr/>
      </xdr:nvSpPr>
      <xdr:spPr>
        <a:xfrm>
          <a:off x="13468351" y="22612350"/>
          <a:ext cx="1371600" cy="171450"/>
        </a:xfrm>
        <a:prstGeom prst="rect">
          <a:avLst/>
        </a:prstGeom>
        <a:noFill/>
        <a:ln w="28575">
          <a:solidFill>
            <a:srgbClr val="7030A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BE" sz="1100">
            <a:solidFill>
              <a:srgbClr val="7030A0"/>
            </a:solidFill>
          </a:endParaRPr>
        </a:p>
      </xdr:txBody>
    </xdr:sp>
    <xdr:clientData/>
  </xdr:twoCellAnchor>
  <xdr:twoCellAnchor>
    <xdr:from>
      <xdr:col>4</xdr:col>
      <xdr:colOff>647700</xdr:colOff>
      <xdr:row>106</xdr:row>
      <xdr:rowOff>152400</xdr:rowOff>
    </xdr:from>
    <xdr:to>
      <xdr:col>17</xdr:col>
      <xdr:colOff>276226</xdr:colOff>
      <xdr:row>132</xdr:row>
      <xdr:rowOff>133350</xdr:rowOff>
    </xdr:to>
    <xdr:cxnSp macro="">
      <xdr:nvCxnSpPr>
        <xdr:cNvPr id="86" name="Connecteur droit avec flèche 85">
          <a:extLst>
            <a:ext uri="{FF2B5EF4-FFF2-40B4-BE49-F238E27FC236}">
              <a16:creationId xmlns:a16="http://schemas.microsoft.com/office/drawing/2014/main" id="{00000000-0008-0000-0200-000056000000}"/>
            </a:ext>
          </a:extLst>
        </xdr:cNvPr>
        <xdr:cNvCxnSpPr>
          <a:stCxn id="82" idx="1"/>
        </xdr:cNvCxnSpPr>
      </xdr:nvCxnSpPr>
      <xdr:spPr>
        <a:xfrm flipH="1">
          <a:off x="3286125" y="22164675"/>
          <a:ext cx="10153651" cy="5295900"/>
        </a:xfrm>
        <a:prstGeom prst="straightConnector1">
          <a:avLst/>
        </a:prstGeom>
        <a:ln w="28575">
          <a:solidFill>
            <a:srgbClr val="7030A0"/>
          </a:solidFill>
          <a:prstDash val="dash"/>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1438275</xdr:colOff>
      <xdr:row>107</xdr:row>
      <xdr:rowOff>142875</xdr:rowOff>
    </xdr:from>
    <xdr:to>
      <xdr:col>17</xdr:col>
      <xdr:colOff>333376</xdr:colOff>
      <xdr:row>132</xdr:row>
      <xdr:rowOff>104775</xdr:rowOff>
    </xdr:to>
    <xdr:cxnSp macro="">
      <xdr:nvCxnSpPr>
        <xdr:cNvPr id="91" name="Connecteur droit avec flèche 90">
          <a:extLst>
            <a:ext uri="{FF2B5EF4-FFF2-40B4-BE49-F238E27FC236}">
              <a16:creationId xmlns:a16="http://schemas.microsoft.com/office/drawing/2014/main" id="{00000000-0008-0000-0200-00005B000000}"/>
            </a:ext>
          </a:extLst>
        </xdr:cNvPr>
        <xdr:cNvCxnSpPr>
          <a:stCxn id="83" idx="1"/>
        </xdr:cNvCxnSpPr>
      </xdr:nvCxnSpPr>
      <xdr:spPr>
        <a:xfrm flipH="1">
          <a:off x="4076700" y="22345650"/>
          <a:ext cx="9420226" cy="5086350"/>
        </a:xfrm>
        <a:prstGeom prst="straightConnector1">
          <a:avLst/>
        </a:prstGeom>
        <a:ln w="28575">
          <a:solidFill>
            <a:srgbClr val="7030A0"/>
          </a:solidFill>
          <a:prstDash val="dash"/>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533400</xdr:colOff>
      <xdr:row>109</xdr:row>
      <xdr:rowOff>114300</xdr:rowOff>
    </xdr:from>
    <xdr:to>
      <xdr:col>17</xdr:col>
      <xdr:colOff>304801</xdr:colOff>
      <xdr:row>132</xdr:row>
      <xdr:rowOff>123825</xdr:rowOff>
    </xdr:to>
    <xdr:cxnSp macro="">
      <xdr:nvCxnSpPr>
        <xdr:cNvPr id="92" name="Connecteur droit avec flèche 91">
          <a:extLst>
            <a:ext uri="{FF2B5EF4-FFF2-40B4-BE49-F238E27FC236}">
              <a16:creationId xmlns:a16="http://schemas.microsoft.com/office/drawing/2014/main" id="{00000000-0008-0000-0200-00005C000000}"/>
            </a:ext>
          </a:extLst>
        </xdr:cNvPr>
        <xdr:cNvCxnSpPr>
          <a:stCxn id="84" idx="1"/>
        </xdr:cNvCxnSpPr>
      </xdr:nvCxnSpPr>
      <xdr:spPr>
        <a:xfrm flipH="1">
          <a:off x="4648200" y="22698075"/>
          <a:ext cx="8820151" cy="4752975"/>
        </a:xfrm>
        <a:prstGeom prst="straightConnector1">
          <a:avLst/>
        </a:prstGeom>
        <a:ln w="28575">
          <a:solidFill>
            <a:srgbClr val="7030A0"/>
          </a:solidFill>
          <a:prstDash val="dash"/>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190500</xdr:colOff>
      <xdr:row>111</xdr:row>
      <xdr:rowOff>152400</xdr:rowOff>
    </xdr:from>
    <xdr:to>
      <xdr:col>7</xdr:col>
      <xdr:colOff>733425</xdr:colOff>
      <xdr:row>113</xdr:row>
      <xdr:rowOff>28575</xdr:rowOff>
    </xdr:to>
    <xdr:sp macro="" textlink="">
      <xdr:nvSpPr>
        <xdr:cNvPr id="45" name="Ellipse 44">
          <a:extLst>
            <a:ext uri="{FF2B5EF4-FFF2-40B4-BE49-F238E27FC236}">
              <a16:creationId xmlns:a16="http://schemas.microsoft.com/office/drawing/2014/main" id="{00000000-0008-0000-0200-00002D000000}"/>
            </a:ext>
          </a:extLst>
        </xdr:cNvPr>
        <xdr:cNvSpPr/>
      </xdr:nvSpPr>
      <xdr:spPr>
        <a:xfrm>
          <a:off x="5829300" y="23117175"/>
          <a:ext cx="542925" cy="257175"/>
        </a:xfrm>
        <a:prstGeom prst="ellipse">
          <a:avLst/>
        </a:prstGeom>
        <a:noFill/>
        <a:ln w="28575">
          <a:solidFill>
            <a:schemeClr val="tx1">
              <a:lumMod val="65000"/>
              <a:lumOff val="3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BE" sz="1100"/>
        </a:p>
      </xdr:txBody>
    </xdr:sp>
    <xdr:clientData/>
  </xdr:twoCellAnchor>
  <xdr:twoCellAnchor>
    <xdr:from>
      <xdr:col>7</xdr:col>
      <xdr:colOff>485775</xdr:colOff>
      <xdr:row>103</xdr:row>
      <xdr:rowOff>28575</xdr:rowOff>
    </xdr:from>
    <xdr:to>
      <xdr:col>8</xdr:col>
      <xdr:colOff>266700</xdr:colOff>
      <xdr:row>104</xdr:row>
      <xdr:rowOff>95250</xdr:rowOff>
    </xdr:to>
    <xdr:sp macro="" textlink="">
      <xdr:nvSpPr>
        <xdr:cNvPr id="46" name="Ellipse 45">
          <a:extLst>
            <a:ext uri="{FF2B5EF4-FFF2-40B4-BE49-F238E27FC236}">
              <a16:creationId xmlns:a16="http://schemas.microsoft.com/office/drawing/2014/main" id="{00000000-0008-0000-0200-00002E000000}"/>
            </a:ext>
          </a:extLst>
        </xdr:cNvPr>
        <xdr:cNvSpPr/>
      </xdr:nvSpPr>
      <xdr:spPr>
        <a:xfrm>
          <a:off x="6124575" y="21469350"/>
          <a:ext cx="542925" cy="257175"/>
        </a:xfrm>
        <a:prstGeom prst="ellipse">
          <a:avLst/>
        </a:prstGeom>
        <a:noFill/>
        <a:ln w="28575">
          <a:solidFill>
            <a:schemeClr val="tx1">
              <a:lumMod val="65000"/>
              <a:lumOff val="3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BE" sz="1100"/>
        </a:p>
      </xdr:txBody>
    </xdr:sp>
    <xdr:clientData/>
  </xdr:twoCellAnchor>
  <xdr:twoCellAnchor>
    <xdr:from>
      <xdr:col>7</xdr:col>
      <xdr:colOff>619125</xdr:colOff>
      <xdr:row>101</xdr:row>
      <xdr:rowOff>57150</xdr:rowOff>
    </xdr:from>
    <xdr:to>
      <xdr:col>8</xdr:col>
      <xdr:colOff>400050</xdr:colOff>
      <xdr:row>102</xdr:row>
      <xdr:rowOff>123825</xdr:rowOff>
    </xdr:to>
    <xdr:sp macro="" textlink="">
      <xdr:nvSpPr>
        <xdr:cNvPr id="47" name="Ellipse 46">
          <a:extLst>
            <a:ext uri="{FF2B5EF4-FFF2-40B4-BE49-F238E27FC236}">
              <a16:creationId xmlns:a16="http://schemas.microsoft.com/office/drawing/2014/main" id="{00000000-0008-0000-0200-00002F000000}"/>
            </a:ext>
          </a:extLst>
        </xdr:cNvPr>
        <xdr:cNvSpPr/>
      </xdr:nvSpPr>
      <xdr:spPr>
        <a:xfrm>
          <a:off x="6257925" y="21116925"/>
          <a:ext cx="542925" cy="257175"/>
        </a:xfrm>
        <a:prstGeom prst="ellipse">
          <a:avLst/>
        </a:prstGeom>
        <a:noFill/>
        <a:ln w="28575">
          <a:solidFill>
            <a:schemeClr val="tx1">
              <a:lumMod val="65000"/>
              <a:lumOff val="3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BE" sz="1100"/>
        </a:p>
      </xdr:txBody>
    </xdr:sp>
    <xdr:clientData/>
  </xdr:twoCellAnchor>
  <xdr:twoCellAnchor>
    <xdr:from>
      <xdr:col>8</xdr:col>
      <xdr:colOff>66675</xdr:colOff>
      <xdr:row>98</xdr:row>
      <xdr:rowOff>133350</xdr:rowOff>
    </xdr:from>
    <xdr:to>
      <xdr:col>8</xdr:col>
      <xdr:colOff>609600</xdr:colOff>
      <xdr:row>100</xdr:row>
      <xdr:rowOff>9525</xdr:rowOff>
    </xdr:to>
    <xdr:sp macro="" textlink="">
      <xdr:nvSpPr>
        <xdr:cNvPr id="48" name="Ellipse 47">
          <a:extLst>
            <a:ext uri="{FF2B5EF4-FFF2-40B4-BE49-F238E27FC236}">
              <a16:creationId xmlns:a16="http://schemas.microsoft.com/office/drawing/2014/main" id="{00000000-0008-0000-0200-000030000000}"/>
            </a:ext>
          </a:extLst>
        </xdr:cNvPr>
        <xdr:cNvSpPr/>
      </xdr:nvSpPr>
      <xdr:spPr>
        <a:xfrm>
          <a:off x="6467475" y="20621625"/>
          <a:ext cx="542925" cy="257175"/>
        </a:xfrm>
        <a:prstGeom prst="ellipse">
          <a:avLst/>
        </a:prstGeom>
        <a:noFill/>
        <a:ln w="28575">
          <a:solidFill>
            <a:schemeClr val="tx1">
              <a:lumMod val="65000"/>
              <a:lumOff val="3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BE" sz="1100"/>
        </a:p>
      </xdr:txBody>
    </xdr:sp>
    <xdr:clientData/>
  </xdr:twoCellAnchor>
  <xdr:twoCellAnchor>
    <xdr:from>
      <xdr:col>8</xdr:col>
      <xdr:colOff>161925</xdr:colOff>
      <xdr:row>96</xdr:row>
      <xdr:rowOff>47625</xdr:rowOff>
    </xdr:from>
    <xdr:to>
      <xdr:col>8</xdr:col>
      <xdr:colOff>704850</xdr:colOff>
      <xdr:row>97</xdr:row>
      <xdr:rowOff>114300</xdr:rowOff>
    </xdr:to>
    <xdr:sp macro="" textlink="">
      <xdr:nvSpPr>
        <xdr:cNvPr id="51" name="Ellipse 50">
          <a:extLst>
            <a:ext uri="{FF2B5EF4-FFF2-40B4-BE49-F238E27FC236}">
              <a16:creationId xmlns:a16="http://schemas.microsoft.com/office/drawing/2014/main" id="{00000000-0008-0000-0200-000033000000}"/>
            </a:ext>
          </a:extLst>
        </xdr:cNvPr>
        <xdr:cNvSpPr/>
      </xdr:nvSpPr>
      <xdr:spPr>
        <a:xfrm>
          <a:off x="6562725" y="20154900"/>
          <a:ext cx="542925" cy="257175"/>
        </a:xfrm>
        <a:prstGeom prst="ellipse">
          <a:avLst/>
        </a:prstGeom>
        <a:noFill/>
        <a:ln w="28575">
          <a:solidFill>
            <a:schemeClr val="tx1">
              <a:lumMod val="65000"/>
              <a:lumOff val="3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BE" sz="1100"/>
        </a:p>
      </xdr:txBody>
    </xdr:sp>
    <xdr:clientData/>
  </xdr:twoCellAnchor>
  <xdr:twoCellAnchor>
    <xdr:from>
      <xdr:col>8</xdr:col>
      <xdr:colOff>238125</xdr:colOff>
      <xdr:row>94</xdr:row>
      <xdr:rowOff>76200</xdr:rowOff>
    </xdr:from>
    <xdr:to>
      <xdr:col>9</xdr:col>
      <xdr:colOff>19050</xdr:colOff>
      <xdr:row>95</xdr:row>
      <xdr:rowOff>142875</xdr:rowOff>
    </xdr:to>
    <xdr:sp macro="" textlink="">
      <xdr:nvSpPr>
        <xdr:cNvPr id="53" name="Ellipse 52">
          <a:extLst>
            <a:ext uri="{FF2B5EF4-FFF2-40B4-BE49-F238E27FC236}">
              <a16:creationId xmlns:a16="http://schemas.microsoft.com/office/drawing/2014/main" id="{00000000-0008-0000-0200-000035000000}"/>
            </a:ext>
          </a:extLst>
        </xdr:cNvPr>
        <xdr:cNvSpPr/>
      </xdr:nvSpPr>
      <xdr:spPr>
        <a:xfrm>
          <a:off x="6638925" y="19802475"/>
          <a:ext cx="542925" cy="257175"/>
        </a:xfrm>
        <a:prstGeom prst="ellipse">
          <a:avLst/>
        </a:prstGeom>
        <a:noFill/>
        <a:ln w="28575">
          <a:solidFill>
            <a:schemeClr val="tx1">
              <a:lumMod val="65000"/>
              <a:lumOff val="3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BE" sz="1100"/>
        </a:p>
      </xdr:txBody>
    </xdr:sp>
    <xdr:clientData/>
  </xdr:twoCellAnchor>
  <xdr:twoCellAnchor>
    <xdr:from>
      <xdr:col>12</xdr:col>
      <xdr:colOff>352425</xdr:colOff>
      <xdr:row>101</xdr:row>
      <xdr:rowOff>114300</xdr:rowOff>
    </xdr:from>
    <xdr:to>
      <xdr:col>13</xdr:col>
      <xdr:colOff>133350</xdr:colOff>
      <xdr:row>102</xdr:row>
      <xdr:rowOff>180975</xdr:rowOff>
    </xdr:to>
    <xdr:sp macro="" textlink="">
      <xdr:nvSpPr>
        <xdr:cNvPr id="54" name="Ellipse 53">
          <a:extLst>
            <a:ext uri="{FF2B5EF4-FFF2-40B4-BE49-F238E27FC236}">
              <a16:creationId xmlns:a16="http://schemas.microsoft.com/office/drawing/2014/main" id="{00000000-0008-0000-0200-000036000000}"/>
            </a:ext>
          </a:extLst>
        </xdr:cNvPr>
        <xdr:cNvSpPr/>
      </xdr:nvSpPr>
      <xdr:spPr>
        <a:xfrm>
          <a:off x="9801225" y="21174075"/>
          <a:ext cx="542925" cy="257175"/>
        </a:xfrm>
        <a:prstGeom prst="ellipse">
          <a:avLst/>
        </a:prstGeom>
        <a:noFill/>
        <a:ln w="28575">
          <a:solidFill>
            <a:schemeClr val="tx1">
              <a:lumMod val="65000"/>
              <a:lumOff val="3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BE" sz="1100"/>
        </a:p>
      </xdr:txBody>
    </xdr:sp>
    <xdr:clientData/>
  </xdr:twoCellAnchor>
  <xdr:twoCellAnchor>
    <xdr:from>
      <xdr:col>10</xdr:col>
      <xdr:colOff>257175</xdr:colOff>
      <xdr:row>105</xdr:row>
      <xdr:rowOff>28575</xdr:rowOff>
    </xdr:from>
    <xdr:to>
      <xdr:col>11</xdr:col>
      <xdr:colOff>38100</xdr:colOff>
      <xdr:row>106</xdr:row>
      <xdr:rowOff>95250</xdr:rowOff>
    </xdr:to>
    <xdr:sp macro="" textlink="">
      <xdr:nvSpPr>
        <xdr:cNvPr id="55" name="Ellipse 54">
          <a:extLst>
            <a:ext uri="{FF2B5EF4-FFF2-40B4-BE49-F238E27FC236}">
              <a16:creationId xmlns:a16="http://schemas.microsoft.com/office/drawing/2014/main" id="{00000000-0008-0000-0200-000037000000}"/>
            </a:ext>
          </a:extLst>
        </xdr:cNvPr>
        <xdr:cNvSpPr/>
      </xdr:nvSpPr>
      <xdr:spPr>
        <a:xfrm>
          <a:off x="8181975" y="21850350"/>
          <a:ext cx="542925" cy="257175"/>
        </a:xfrm>
        <a:prstGeom prst="ellipse">
          <a:avLst/>
        </a:prstGeom>
        <a:noFill/>
        <a:ln w="28575">
          <a:solidFill>
            <a:schemeClr val="tx1">
              <a:lumMod val="65000"/>
              <a:lumOff val="3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BE" sz="1100"/>
        </a:p>
      </xdr:txBody>
    </xdr:sp>
    <xdr:clientData/>
  </xdr:twoCellAnchor>
  <xdr:twoCellAnchor>
    <xdr:from>
      <xdr:col>7</xdr:col>
      <xdr:colOff>628650</xdr:colOff>
      <xdr:row>105</xdr:row>
      <xdr:rowOff>57150</xdr:rowOff>
    </xdr:from>
    <xdr:to>
      <xdr:col>8</xdr:col>
      <xdr:colOff>409575</xdr:colOff>
      <xdr:row>106</xdr:row>
      <xdr:rowOff>123825</xdr:rowOff>
    </xdr:to>
    <xdr:sp macro="" textlink="">
      <xdr:nvSpPr>
        <xdr:cNvPr id="56" name="Ellipse 55">
          <a:extLst>
            <a:ext uri="{FF2B5EF4-FFF2-40B4-BE49-F238E27FC236}">
              <a16:creationId xmlns:a16="http://schemas.microsoft.com/office/drawing/2014/main" id="{00000000-0008-0000-0200-000038000000}"/>
            </a:ext>
          </a:extLst>
        </xdr:cNvPr>
        <xdr:cNvSpPr/>
      </xdr:nvSpPr>
      <xdr:spPr>
        <a:xfrm>
          <a:off x="6267450" y="21878925"/>
          <a:ext cx="542925" cy="257175"/>
        </a:xfrm>
        <a:prstGeom prst="ellipse">
          <a:avLst/>
        </a:prstGeom>
        <a:noFill/>
        <a:ln w="28575">
          <a:solidFill>
            <a:schemeClr val="tx1">
              <a:lumMod val="65000"/>
              <a:lumOff val="3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BE" sz="1100"/>
        </a:p>
      </xdr:txBody>
    </xdr:sp>
    <xdr:clientData/>
  </xdr:twoCellAnchor>
  <xdr:twoCellAnchor>
    <xdr:from>
      <xdr:col>15</xdr:col>
      <xdr:colOff>371475</xdr:colOff>
      <xdr:row>91</xdr:row>
      <xdr:rowOff>19050</xdr:rowOff>
    </xdr:from>
    <xdr:to>
      <xdr:col>16</xdr:col>
      <xdr:colOff>152400</xdr:colOff>
      <xdr:row>92</xdr:row>
      <xdr:rowOff>85725</xdr:rowOff>
    </xdr:to>
    <xdr:sp macro="" textlink="">
      <xdr:nvSpPr>
        <xdr:cNvPr id="57" name="Ellipse 56">
          <a:extLst>
            <a:ext uri="{FF2B5EF4-FFF2-40B4-BE49-F238E27FC236}">
              <a16:creationId xmlns:a16="http://schemas.microsoft.com/office/drawing/2014/main" id="{00000000-0008-0000-0200-000039000000}"/>
            </a:ext>
          </a:extLst>
        </xdr:cNvPr>
        <xdr:cNvSpPr/>
      </xdr:nvSpPr>
      <xdr:spPr>
        <a:xfrm>
          <a:off x="12106275" y="19173825"/>
          <a:ext cx="542925" cy="257175"/>
        </a:xfrm>
        <a:prstGeom prst="ellipse">
          <a:avLst/>
        </a:prstGeom>
        <a:noFill/>
        <a:ln w="28575">
          <a:solidFill>
            <a:schemeClr val="tx1">
              <a:lumMod val="65000"/>
              <a:lumOff val="3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BE" sz="1100"/>
        </a:p>
      </xdr:txBody>
    </xdr:sp>
    <xdr:clientData/>
  </xdr:twoCellAnchor>
  <xdr:twoCellAnchor>
    <xdr:from>
      <xdr:col>14</xdr:col>
      <xdr:colOff>295275</xdr:colOff>
      <xdr:row>93</xdr:row>
      <xdr:rowOff>66675</xdr:rowOff>
    </xdr:from>
    <xdr:to>
      <xdr:col>15</xdr:col>
      <xdr:colOff>76200</xdr:colOff>
      <xdr:row>94</xdr:row>
      <xdr:rowOff>133350</xdr:rowOff>
    </xdr:to>
    <xdr:sp macro="" textlink="">
      <xdr:nvSpPr>
        <xdr:cNvPr id="58" name="Ellipse 57">
          <a:extLst>
            <a:ext uri="{FF2B5EF4-FFF2-40B4-BE49-F238E27FC236}">
              <a16:creationId xmlns:a16="http://schemas.microsoft.com/office/drawing/2014/main" id="{00000000-0008-0000-0200-00003A000000}"/>
            </a:ext>
          </a:extLst>
        </xdr:cNvPr>
        <xdr:cNvSpPr/>
      </xdr:nvSpPr>
      <xdr:spPr>
        <a:xfrm>
          <a:off x="11268075" y="19602450"/>
          <a:ext cx="542925" cy="257175"/>
        </a:xfrm>
        <a:prstGeom prst="ellipse">
          <a:avLst/>
        </a:prstGeom>
        <a:noFill/>
        <a:ln w="28575">
          <a:solidFill>
            <a:schemeClr val="tx1">
              <a:lumMod val="65000"/>
              <a:lumOff val="3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BE" sz="1100"/>
        </a:p>
      </xdr:txBody>
    </xdr:sp>
    <xdr:clientData/>
  </xdr:twoCellAnchor>
  <xdr:twoCellAnchor>
    <xdr:from>
      <xdr:col>7</xdr:col>
      <xdr:colOff>461963</xdr:colOff>
      <xdr:row>113</xdr:row>
      <xdr:rowOff>28575</xdr:rowOff>
    </xdr:from>
    <xdr:to>
      <xdr:col>8</xdr:col>
      <xdr:colOff>0</xdr:colOff>
      <xdr:row>132</xdr:row>
      <xdr:rowOff>0</xdr:rowOff>
    </xdr:to>
    <xdr:cxnSp macro="">
      <xdr:nvCxnSpPr>
        <xdr:cNvPr id="60" name="Connecteur droit avec flèche 59">
          <a:extLst>
            <a:ext uri="{FF2B5EF4-FFF2-40B4-BE49-F238E27FC236}">
              <a16:creationId xmlns:a16="http://schemas.microsoft.com/office/drawing/2014/main" id="{00000000-0008-0000-0200-00003C000000}"/>
            </a:ext>
          </a:extLst>
        </xdr:cNvPr>
        <xdr:cNvCxnSpPr>
          <a:stCxn id="45" idx="4"/>
        </xdr:cNvCxnSpPr>
      </xdr:nvCxnSpPr>
      <xdr:spPr>
        <a:xfrm>
          <a:off x="6100763" y="23374350"/>
          <a:ext cx="300037" cy="3962400"/>
        </a:xfrm>
        <a:prstGeom prst="straightConnector1">
          <a:avLst/>
        </a:prstGeom>
        <a:ln w="28575">
          <a:solidFill>
            <a:schemeClr val="tx1">
              <a:lumMod val="65000"/>
              <a:lumOff val="35000"/>
            </a:schemeClr>
          </a:solidFill>
          <a:prstDash val="dash"/>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180975</xdr:colOff>
      <xdr:row>10</xdr:row>
      <xdr:rowOff>123825</xdr:rowOff>
    </xdr:from>
    <xdr:to>
      <xdr:col>18</xdr:col>
      <xdr:colOff>609601</xdr:colOff>
      <xdr:row>10</xdr:row>
      <xdr:rowOff>333375</xdr:rowOff>
    </xdr:to>
    <xdr:cxnSp macro="">
      <xdr:nvCxnSpPr>
        <xdr:cNvPr id="62" name="Connecteur droit avec flèche 61">
          <a:extLst>
            <a:ext uri="{FF2B5EF4-FFF2-40B4-BE49-F238E27FC236}">
              <a16:creationId xmlns:a16="http://schemas.microsoft.com/office/drawing/2014/main" id="{00000000-0008-0000-0200-00003E000000}"/>
            </a:ext>
          </a:extLst>
        </xdr:cNvPr>
        <xdr:cNvCxnSpPr/>
      </xdr:nvCxnSpPr>
      <xdr:spPr>
        <a:xfrm flipH="1">
          <a:off x="13344525" y="1657350"/>
          <a:ext cx="1190626" cy="209550"/>
        </a:xfrm>
        <a:prstGeom prst="straightConnector1">
          <a:avLst/>
        </a:prstGeom>
        <a:ln w="28575">
          <a:solidFill>
            <a:srgbClr val="FF0000"/>
          </a:solidFill>
          <a:prstDash val="dash"/>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kbopub.economie.fgov.be/kbopub/zoeknummerform.html?lang=fr"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hyperlink" Target="http://geoportail.wallonie.be/walonmap" TargetMode="Externa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5" Type="http://schemas.openxmlformats.org/officeDocument/2006/relationships/drawing" Target="../drawings/drawing1.xml"/><Relationship Id="rId4"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49"/>
  <sheetViews>
    <sheetView topLeftCell="A61" zoomScaleNormal="100" workbookViewId="0">
      <selection activeCell="K6" sqref="K6"/>
    </sheetView>
  </sheetViews>
  <sheetFormatPr baseColWidth="10" defaultColWidth="11.44140625" defaultRowHeight="13.8" x14ac:dyDescent="0.25"/>
  <cols>
    <col min="1" max="1" width="4.6640625" style="33" customWidth="1"/>
    <col min="2" max="2" width="18.88671875" style="120" customWidth="1"/>
    <col min="3" max="3" width="13.44140625" style="120" customWidth="1"/>
    <col min="4" max="4" width="21.5546875" style="120" customWidth="1"/>
    <col min="5" max="5" width="8.77734375" style="120" customWidth="1"/>
    <col min="6" max="6" width="11.5546875" style="120" customWidth="1"/>
    <col min="7" max="7" width="7.44140625" style="120" customWidth="1"/>
    <col min="8" max="8" width="30.5546875" style="120" customWidth="1"/>
    <col min="9" max="16384" width="11.44140625" style="120"/>
  </cols>
  <sheetData>
    <row r="1" spans="1:8" ht="63.6" customHeight="1" x14ac:dyDescent="0.25">
      <c r="B1" s="299" t="s">
        <v>182</v>
      </c>
      <c r="C1" s="299"/>
      <c r="D1" s="299"/>
      <c r="E1" s="299"/>
      <c r="F1" s="299"/>
      <c r="G1" s="299"/>
      <c r="H1" s="299"/>
    </row>
    <row r="2" spans="1:8" ht="20.399999999999999" customHeight="1" x14ac:dyDescent="0.25">
      <c r="B2" s="243"/>
      <c r="C2" s="243"/>
      <c r="D2" s="243"/>
      <c r="E2" s="243"/>
      <c r="F2" s="243"/>
      <c r="G2" s="243"/>
      <c r="H2" s="243"/>
    </row>
    <row r="3" spans="1:8" ht="15.6" x14ac:dyDescent="0.3">
      <c r="B3" s="144" t="s">
        <v>393</v>
      </c>
    </row>
    <row r="4" spans="1:8" ht="16.2" thickBot="1" x14ac:dyDescent="0.35">
      <c r="B4" s="144"/>
    </row>
    <row r="5" spans="1:8" ht="5.4" customHeight="1" x14ac:dyDescent="0.25">
      <c r="B5" s="259"/>
      <c r="C5" s="260"/>
      <c r="D5" s="260"/>
      <c r="E5" s="260"/>
      <c r="F5" s="260"/>
      <c r="G5" s="260"/>
      <c r="H5" s="261"/>
    </row>
    <row r="6" spans="1:8" ht="40.200000000000003" customHeight="1" x14ac:dyDescent="0.3">
      <c r="B6" s="355" t="s">
        <v>479</v>
      </c>
      <c r="C6" s="356"/>
      <c r="D6" s="347"/>
      <c r="E6" s="348"/>
      <c r="F6" s="348"/>
      <c r="G6" s="348"/>
      <c r="H6" s="349"/>
    </row>
    <row r="7" spans="1:8" ht="6" customHeight="1" x14ac:dyDescent="0.25">
      <c r="B7" s="262"/>
      <c r="C7" s="263"/>
      <c r="D7" s="263"/>
      <c r="E7" s="263"/>
      <c r="F7" s="263"/>
      <c r="G7" s="263"/>
      <c r="H7" s="264"/>
    </row>
    <row r="8" spans="1:8" ht="6" customHeight="1" x14ac:dyDescent="0.3">
      <c r="B8" s="256"/>
      <c r="C8" s="257"/>
      <c r="D8" s="257"/>
      <c r="E8" s="257"/>
      <c r="F8" s="257"/>
      <c r="G8" s="257"/>
      <c r="H8" s="258"/>
    </row>
    <row r="9" spans="1:8" ht="20.399999999999999" customHeight="1" x14ac:dyDescent="0.25">
      <c r="B9" s="350" t="str">
        <f>IF($D$6=$B$99,"Le code SIGeC attribué à l'exploitation déclarée par la présente vous sera communiqué ultérieurement.","Veuillez introduire le code SIGEC déjà attribué à l'exploitation concernée :")</f>
        <v>Veuillez introduire le code SIGEC déjà attribué à l'exploitation concernée :</v>
      </c>
      <c r="C9" s="351"/>
      <c r="D9" s="351"/>
      <c r="E9" s="351"/>
      <c r="F9" s="351"/>
      <c r="G9" s="351"/>
      <c r="H9" s="352"/>
    </row>
    <row r="10" spans="1:8" ht="37.5" customHeight="1" x14ac:dyDescent="0.3">
      <c r="B10" s="305" t="s">
        <v>467</v>
      </c>
      <c r="C10" s="306"/>
      <c r="D10" s="306"/>
      <c r="E10" s="254"/>
      <c r="F10" s="255"/>
      <c r="G10" s="253" t="str">
        <f>IF($D$6=$B$99,"(Réservé à l'administration)","")</f>
        <v/>
      </c>
      <c r="H10" s="265"/>
    </row>
    <row r="11" spans="1:8" ht="4.8" customHeight="1" thickBot="1" x14ac:dyDescent="0.35">
      <c r="B11" s="266"/>
      <c r="C11" s="267"/>
      <c r="D11" s="267"/>
      <c r="E11" s="267"/>
      <c r="F11" s="267"/>
      <c r="G11" s="267"/>
      <c r="H11" s="268"/>
    </row>
    <row r="12" spans="1:8" ht="11.4" customHeight="1" thickBot="1" x14ac:dyDescent="0.35">
      <c r="B12" s="99"/>
      <c r="C12" s="99"/>
      <c r="D12" s="99"/>
      <c r="E12" s="99"/>
      <c r="F12" s="99"/>
      <c r="G12" s="99"/>
      <c r="H12" s="99"/>
    </row>
    <row r="13" spans="1:8" ht="38.4" customHeight="1" x14ac:dyDescent="0.25">
      <c r="A13" s="37" t="s">
        <v>0</v>
      </c>
      <c r="B13" s="357" t="s">
        <v>179</v>
      </c>
      <c r="C13" s="358"/>
      <c r="D13" s="358"/>
      <c r="E13" s="358"/>
      <c r="F13" s="358"/>
      <c r="G13" s="358"/>
      <c r="H13" s="359"/>
    </row>
    <row r="14" spans="1:8" ht="18" customHeight="1" x14ac:dyDescent="0.25">
      <c r="A14" s="38" t="s">
        <v>453</v>
      </c>
      <c r="B14" s="360"/>
      <c r="C14" s="361"/>
      <c r="D14" s="240" t="s">
        <v>5</v>
      </c>
      <c r="E14" s="330"/>
      <c r="F14" s="331"/>
      <c r="G14" s="300" t="s">
        <v>478</v>
      </c>
      <c r="H14" s="302"/>
    </row>
    <row r="15" spans="1:8" ht="18.600000000000001" customHeight="1" x14ac:dyDescent="0.25">
      <c r="A15" s="38" t="s">
        <v>454</v>
      </c>
      <c r="B15" s="353" t="s">
        <v>475</v>
      </c>
      <c r="C15" s="354"/>
      <c r="D15" s="354"/>
      <c r="E15" s="354"/>
      <c r="F15" s="354"/>
      <c r="G15" s="354"/>
      <c r="H15" s="280"/>
    </row>
    <row r="16" spans="1:8" ht="18" customHeight="1" x14ac:dyDescent="0.25">
      <c r="A16" s="38" t="s">
        <v>455</v>
      </c>
      <c r="B16" s="303"/>
      <c r="C16" s="304"/>
      <c r="D16" s="315"/>
      <c r="E16" s="300" t="s">
        <v>471</v>
      </c>
      <c r="F16" s="301"/>
      <c r="G16" s="301"/>
      <c r="H16" s="302"/>
    </row>
    <row r="17" spans="1:10" ht="18.75" customHeight="1" x14ac:dyDescent="0.25">
      <c r="A17" s="38" t="s">
        <v>456</v>
      </c>
      <c r="B17" s="270"/>
      <c r="C17" s="271" t="s">
        <v>461</v>
      </c>
      <c r="D17" s="122"/>
      <c r="E17" s="122"/>
      <c r="F17" s="104"/>
      <c r="G17" s="300" t="s">
        <v>152</v>
      </c>
      <c r="H17" s="302"/>
    </row>
    <row r="18" spans="1:10" ht="18" customHeight="1" x14ac:dyDescent="0.25">
      <c r="A18" s="38" t="s">
        <v>457</v>
      </c>
      <c r="B18" s="272"/>
      <c r="C18" s="122" t="s">
        <v>6</v>
      </c>
      <c r="D18" s="122"/>
      <c r="E18" s="122"/>
      <c r="F18" s="122"/>
      <c r="G18" s="122"/>
      <c r="H18" s="207"/>
    </row>
    <row r="19" spans="1:10" ht="17.25" customHeight="1" x14ac:dyDescent="0.25">
      <c r="A19" s="38" t="s">
        <v>458</v>
      </c>
      <c r="B19" s="303"/>
      <c r="C19" s="304"/>
      <c r="D19" s="315"/>
      <c r="E19" s="4"/>
      <c r="F19" s="300" t="s">
        <v>177</v>
      </c>
      <c r="G19" s="301"/>
      <c r="H19" s="302"/>
    </row>
    <row r="20" spans="1:10" ht="17.399999999999999" customHeight="1" x14ac:dyDescent="0.25">
      <c r="A20" s="38" t="s">
        <v>459</v>
      </c>
      <c r="B20" s="317"/>
      <c r="C20" s="318"/>
      <c r="D20" s="313"/>
      <c r="E20" s="314"/>
      <c r="F20" s="122" t="s">
        <v>151</v>
      </c>
      <c r="G20" s="122"/>
      <c r="H20" s="207"/>
    </row>
    <row r="21" spans="1:10" ht="18" customHeight="1" x14ac:dyDescent="0.25">
      <c r="A21" s="38" t="s">
        <v>460</v>
      </c>
      <c r="B21" s="272"/>
      <c r="C21" s="122" t="s">
        <v>175</v>
      </c>
      <c r="D21" s="122"/>
      <c r="E21" s="122"/>
      <c r="F21" s="273" t="s">
        <v>176</v>
      </c>
      <c r="G21" s="342"/>
      <c r="H21" s="343"/>
    </row>
    <row r="22" spans="1:10" ht="9.75" customHeight="1" x14ac:dyDescent="0.25">
      <c r="A22" s="38"/>
      <c r="B22" s="189"/>
      <c r="C22" s="122"/>
      <c r="D22" s="122"/>
      <c r="E22" s="122"/>
      <c r="F22" s="122"/>
      <c r="G22" s="122"/>
      <c r="H22" s="207"/>
    </row>
    <row r="23" spans="1:10" ht="18" customHeight="1" x14ac:dyDescent="0.25">
      <c r="A23" s="38"/>
      <c r="B23" s="189" t="s">
        <v>472</v>
      </c>
      <c r="C23" s="122"/>
      <c r="D23" s="122"/>
      <c r="E23" s="122"/>
      <c r="F23" s="122"/>
      <c r="G23" s="122"/>
      <c r="H23" s="207"/>
    </row>
    <row r="24" spans="1:10" ht="18" customHeight="1" x14ac:dyDescent="0.25">
      <c r="A24" s="38"/>
      <c r="B24" s="309" t="s">
        <v>153</v>
      </c>
      <c r="C24" s="310"/>
      <c r="D24" s="102" t="s">
        <v>154</v>
      </c>
      <c r="E24" s="310" t="s">
        <v>155</v>
      </c>
      <c r="F24" s="310"/>
      <c r="G24" s="310"/>
      <c r="H24" s="207"/>
    </row>
    <row r="25" spans="1:10" ht="13.8" customHeight="1" x14ac:dyDescent="0.25">
      <c r="A25" s="38" t="s">
        <v>473</v>
      </c>
      <c r="B25" s="312"/>
      <c r="C25" s="311"/>
      <c r="D25" s="103"/>
      <c r="E25" s="311"/>
      <c r="F25" s="311"/>
      <c r="G25" s="311"/>
      <c r="H25" s="207"/>
    </row>
    <row r="26" spans="1:10" ht="13.8" customHeight="1" x14ac:dyDescent="0.25">
      <c r="A26" s="38"/>
      <c r="B26" s="312"/>
      <c r="C26" s="311"/>
      <c r="D26" s="103"/>
      <c r="E26" s="311"/>
      <c r="F26" s="311"/>
      <c r="G26" s="311"/>
      <c r="H26" s="207"/>
    </row>
    <row r="27" spans="1:10" ht="13.8" customHeight="1" x14ac:dyDescent="0.25">
      <c r="A27" s="38"/>
      <c r="B27" s="312"/>
      <c r="C27" s="311"/>
      <c r="D27" s="103"/>
      <c r="E27" s="311"/>
      <c r="F27" s="311"/>
      <c r="G27" s="311"/>
      <c r="H27" s="207"/>
    </row>
    <row r="28" spans="1:10" ht="10.5" customHeight="1" thickBot="1" x14ac:dyDescent="0.3">
      <c r="A28" s="123"/>
      <c r="B28" s="190"/>
      <c r="C28" s="191"/>
      <c r="D28" s="191"/>
      <c r="E28" s="191"/>
      <c r="F28" s="191"/>
      <c r="G28" s="191"/>
      <c r="H28" s="192"/>
    </row>
    <row r="29" spans="1:10" ht="6" customHeight="1" thickBot="1" x14ac:dyDescent="0.3">
      <c r="A29" s="124"/>
      <c r="B29" s="122"/>
      <c r="F29" s="236"/>
      <c r="G29" s="236"/>
      <c r="H29" s="237"/>
    </row>
    <row r="30" spans="1:10" s="119" customFormat="1" ht="37.200000000000003" customHeight="1" x14ac:dyDescent="0.3">
      <c r="A30" s="118"/>
      <c r="B30" s="344" t="s">
        <v>180</v>
      </c>
      <c r="C30" s="345"/>
      <c r="D30" s="345"/>
      <c r="E30" s="345"/>
      <c r="F30" s="345"/>
      <c r="G30" s="345"/>
      <c r="H30" s="346"/>
    </row>
    <row r="31" spans="1:10" ht="3.75" customHeight="1" x14ac:dyDescent="0.25">
      <c r="A31" s="123"/>
      <c r="B31" s="189"/>
      <c r="C31" s="122"/>
      <c r="D31" s="122"/>
      <c r="E31" s="122"/>
      <c r="F31" s="122"/>
      <c r="G31" s="122"/>
      <c r="H31" s="207"/>
    </row>
    <row r="32" spans="1:10" ht="17.25" customHeight="1" x14ac:dyDescent="0.3">
      <c r="A32" s="127">
        <v>1</v>
      </c>
      <c r="B32" s="275"/>
      <c r="C32" s="276" t="s">
        <v>402</v>
      </c>
      <c r="D32" s="122"/>
      <c r="E32" s="122"/>
      <c r="F32" s="122"/>
      <c r="G32" s="122"/>
      <c r="H32" s="207"/>
      <c r="J32" s="1"/>
    </row>
    <row r="33" spans="1:8" ht="17.25" customHeight="1" x14ac:dyDescent="0.25">
      <c r="A33" s="127">
        <v>2</v>
      </c>
      <c r="B33" s="303"/>
      <c r="C33" s="304"/>
      <c r="D33" s="304"/>
      <c r="E33" s="315"/>
      <c r="F33" s="300" t="s">
        <v>181</v>
      </c>
      <c r="G33" s="301"/>
      <c r="H33" s="302"/>
    </row>
    <row r="34" spans="1:8" ht="16.5" customHeight="1" x14ac:dyDescent="0.25">
      <c r="A34" s="127" t="s">
        <v>1</v>
      </c>
      <c r="B34" s="303"/>
      <c r="C34" s="304"/>
      <c r="D34" s="304"/>
      <c r="E34" s="4"/>
      <c r="F34" s="300" t="s">
        <v>171</v>
      </c>
      <c r="G34" s="301"/>
      <c r="H34" s="302"/>
    </row>
    <row r="35" spans="1:8" ht="18" customHeight="1" x14ac:dyDescent="0.25">
      <c r="A35" s="127" t="s">
        <v>2</v>
      </c>
      <c r="B35" s="317"/>
      <c r="C35" s="318"/>
      <c r="D35" s="313"/>
      <c r="E35" s="314"/>
      <c r="F35" s="122" t="s">
        <v>45</v>
      </c>
      <c r="G35" s="122"/>
      <c r="H35" s="207"/>
    </row>
    <row r="36" spans="1:8" ht="28.8" customHeight="1" x14ac:dyDescent="0.25">
      <c r="A36" s="135">
        <v>4</v>
      </c>
      <c r="B36" s="303"/>
      <c r="C36" s="304"/>
      <c r="D36" s="315"/>
      <c r="E36" s="339" t="s">
        <v>189</v>
      </c>
      <c r="F36" s="340"/>
      <c r="G36" s="340"/>
      <c r="H36" s="341"/>
    </row>
    <row r="37" spans="1:8" ht="4.2" customHeight="1" x14ac:dyDescent="0.25">
      <c r="A37" s="135"/>
      <c r="B37" s="277"/>
      <c r="C37" s="151"/>
      <c r="D37" s="151"/>
      <c r="E37" s="242"/>
      <c r="F37" s="242"/>
      <c r="G37" s="242"/>
      <c r="H37" s="278"/>
    </row>
    <row r="38" spans="1:8" ht="30" customHeight="1" x14ac:dyDescent="0.25">
      <c r="A38" s="135">
        <v>5</v>
      </c>
      <c r="B38" s="303"/>
      <c r="C38" s="304"/>
      <c r="D38" s="315"/>
      <c r="E38" s="339" t="s">
        <v>174</v>
      </c>
      <c r="F38" s="340"/>
      <c r="G38" s="340"/>
      <c r="H38" s="341"/>
    </row>
    <row r="39" spans="1:8" ht="4.2" customHeight="1" thickBot="1" x14ac:dyDescent="0.3">
      <c r="A39" s="135"/>
      <c r="B39" s="277"/>
      <c r="C39" s="151"/>
      <c r="D39" s="151"/>
      <c r="E39" s="242"/>
      <c r="F39" s="242"/>
      <c r="G39" s="242"/>
      <c r="H39" s="278"/>
    </row>
    <row r="40" spans="1:8" s="121" customFormat="1" ht="34.200000000000003" customHeight="1" thickBot="1" x14ac:dyDescent="0.35">
      <c r="A40" s="135">
        <v>6</v>
      </c>
      <c r="B40" s="319"/>
      <c r="C40" s="320"/>
      <c r="D40" s="321"/>
      <c r="E40" s="323" t="s">
        <v>188</v>
      </c>
      <c r="F40" s="323"/>
      <c r="G40" s="323"/>
      <c r="H40" s="324"/>
    </row>
    <row r="41" spans="1:8" ht="34.200000000000003" customHeight="1" x14ac:dyDescent="0.3">
      <c r="A41" s="127">
        <v>7</v>
      </c>
      <c r="B41" s="279"/>
      <c r="C41" s="327" t="s">
        <v>392</v>
      </c>
      <c r="D41" s="327"/>
      <c r="E41" s="327"/>
      <c r="F41" s="327"/>
      <c r="G41" s="327"/>
      <c r="H41" s="328"/>
    </row>
    <row r="42" spans="1:8" ht="30.6" customHeight="1" x14ac:dyDescent="0.25">
      <c r="A42" s="135"/>
      <c r="B42" s="281"/>
      <c r="C42" s="338" t="s">
        <v>480</v>
      </c>
      <c r="D42" s="338"/>
      <c r="E42" s="338"/>
      <c r="F42" s="338"/>
      <c r="G42" s="338"/>
      <c r="H42" s="282"/>
    </row>
    <row r="43" spans="1:8" ht="6.6" customHeight="1" thickBot="1" x14ac:dyDescent="0.3">
      <c r="A43" s="123"/>
      <c r="B43" s="190"/>
      <c r="C43" s="191"/>
      <c r="D43" s="191"/>
      <c r="E43" s="191"/>
      <c r="F43" s="191"/>
      <c r="G43" s="191"/>
      <c r="H43" s="192"/>
    </row>
    <row r="44" spans="1:8" ht="4.8" customHeight="1" x14ac:dyDescent="0.25">
      <c r="A44" s="124"/>
      <c r="B44" s="122"/>
      <c r="F44" s="241"/>
      <c r="G44" s="241"/>
      <c r="H44" s="237"/>
    </row>
    <row r="45" spans="1:8" s="274" customFormat="1" ht="22.8" customHeight="1" x14ac:dyDescent="0.25">
      <c r="A45" s="329" t="s">
        <v>178</v>
      </c>
      <c r="B45" s="329"/>
      <c r="C45" s="329"/>
      <c r="D45" s="329"/>
      <c r="E45" s="325" t="s">
        <v>186</v>
      </c>
      <c r="F45" s="325"/>
      <c r="G45" s="326"/>
      <c r="H45" s="333"/>
    </row>
    <row r="46" spans="1:8" ht="18" customHeight="1" x14ac:dyDescent="0.25">
      <c r="A46" s="122" t="s">
        <v>18</v>
      </c>
      <c r="E46" s="325"/>
      <c r="F46" s="325"/>
      <c r="G46" s="326"/>
      <c r="H46" s="334"/>
    </row>
    <row r="47" spans="1:8" ht="19.5" customHeight="1" x14ac:dyDescent="0.25">
      <c r="A47" s="124"/>
      <c r="B47" s="122"/>
      <c r="F47" s="335" t="s">
        <v>146</v>
      </c>
      <c r="G47" s="336"/>
      <c r="H47" s="134"/>
    </row>
    <row r="48" spans="1:8" ht="48.75" customHeight="1" x14ac:dyDescent="0.25">
      <c r="A48" s="124"/>
      <c r="B48" s="122"/>
      <c r="F48" s="337" t="s">
        <v>44</v>
      </c>
      <c r="G48" s="337"/>
      <c r="H48" s="244"/>
    </row>
    <row r="49" spans="1:8" ht="4.8" customHeight="1" x14ac:dyDescent="0.25">
      <c r="A49" s="124"/>
      <c r="B49" s="122"/>
      <c r="F49" s="236"/>
      <c r="G49" s="236"/>
      <c r="H49" s="237"/>
    </row>
    <row r="50" spans="1:8" ht="4.8" customHeight="1" x14ac:dyDescent="0.25"/>
    <row r="51" spans="1:8" ht="15.6" x14ac:dyDescent="0.3">
      <c r="B51" s="145" t="s">
        <v>187</v>
      </c>
    </row>
    <row r="52" spans="1:8" ht="15" customHeight="1" x14ac:dyDescent="0.25">
      <c r="B52" s="146" t="str">
        <f>IF($B$40=$B$149,"Vous avez renseigné une activité de transformation uniquement, vous ne devez PAS remplir ces champs","")</f>
        <v/>
      </c>
    </row>
    <row r="53" spans="1:8" x14ac:dyDescent="0.25">
      <c r="A53" s="127" t="s">
        <v>22</v>
      </c>
      <c r="B53" s="147"/>
      <c r="C53" s="120" t="s">
        <v>47</v>
      </c>
      <c r="E53" s="307" t="str">
        <f>IF(AND(B53&lt;&gt;$B$94,B53&lt;&gt;""),B53,"")</f>
        <v/>
      </c>
      <c r="F53" s="308"/>
      <c r="G53" s="120" t="s">
        <v>390</v>
      </c>
    </row>
    <row r="54" spans="1:8" x14ac:dyDescent="0.25">
      <c r="A54" s="127" t="s">
        <v>23</v>
      </c>
      <c r="B54" s="147"/>
      <c r="C54" s="120" t="s">
        <v>48</v>
      </c>
      <c r="E54" s="307" t="str">
        <f>IF(AND(B54&lt;&gt;$B$94,B54&lt;&gt;""),B54,"")</f>
        <v/>
      </c>
      <c r="F54" s="308"/>
      <c r="G54" s="120" t="s">
        <v>390</v>
      </c>
    </row>
    <row r="55" spans="1:8" x14ac:dyDescent="0.25">
      <c r="A55" s="127" t="s">
        <v>24</v>
      </c>
      <c r="B55" s="147"/>
      <c r="C55" s="120" t="s">
        <v>49</v>
      </c>
      <c r="E55" s="307" t="str">
        <f>IF(AND(B55&lt;&gt;$B$94,B55&lt;&gt;""),B55,"")</f>
        <v/>
      </c>
      <c r="F55" s="308"/>
      <c r="G55" s="120" t="s">
        <v>390</v>
      </c>
    </row>
    <row r="56" spans="1:8" ht="9.75" customHeight="1" x14ac:dyDescent="0.25">
      <c r="B56" s="148"/>
    </row>
    <row r="57" spans="1:8" ht="16.8" x14ac:dyDescent="0.25">
      <c r="A57" s="127">
        <v>5</v>
      </c>
      <c r="B57" s="149"/>
      <c r="C57" s="3" t="s">
        <v>403</v>
      </c>
      <c r="E57" s="27" t="str">
        <f>IF(B57&gt;0,"Etangs","")</f>
        <v/>
      </c>
    </row>
    <row r="58" spans="1:8" ht="16.8" x14ac:dyDescent="0.25">
      <c r="A58" s="127">
        <v>6</v>
      </c>
      <c r="B58" s="149"/>
      <c r="C58" s="3" t="s">
        <v>404</v>
      </c>
      <c r="E58" s="27" t="str">
        <f>IF(B58&gt;0,"Bassins (inclus raceway)","")</f>
        <v/>
      </c>
    </row>
    <row r="59" spans="1:8" ht="10.5" customHeight="1" x14ac:dyDescent="0.25">
      <c r="B59" s="152"/>
    </row>
    <row r="60" spans="1:8" ht="15.6" x14ac:dyDescent="0.3">
      <c r="B60" s="153" t="s">
        <v>398</v>
      </c>
    </row>
    <row r="61" spans="1:8" ht="25.2" customHeight="1" x14ac:dyDescent="0.25"/>
    <row r="62" spans="1:8" x14ac:dyDescent="0.25">
      <c r="A62" s="116" t="s">
        <v>35</v>
      </c>
      <c r="B62" s="35"/>
      <c r="C62" s="35"/>
      <c r="D62" s="35"/>
      <c r="E62" s="35"/>
      <c r="F62" s="35"/>
      <c r="G62" s="35"/>
      <c r="H62" s="35"/>
    </row>
    <row r="63" spans="1:8" ht="62.4" customHeight="1" x14ac:dyDescent="0.25">
      <c r="A63" s="135" t="s">
        <v>474</v>
      </c>
      <c r="B63" s="316" t="s">
        <v>156</v>
      </c>
      <c r="C63" s="316"/>
      <c r="D63" s="316"/>
      <c r="E63" s="316"/>
      <c r="F63" s="316"/>
      <c r="G63" s="316"/>
      <c r="H63" s="316"/>
    </row>
    <row r="64" spans="1:8" s="125" customFormat="1" ht="55.2" customHeight="1" x14ac:dyDescent="0.25">
      <c r="A64" s="128" t="s">
        <v>39</v>
      </c>
      <c r="B64" s="316" t="s">
        <v>170</v>
      </c>
      <c r="C64" s="316"/>
      <c r="D64" s="316"/>
      <c r="E64" s="316"/>
      <c r="F64" s="316"/>
      <c r="G64" s="316"/>
      <c r="H64" s="316"/>
    </row>
    <row r="65" spans="1:9" s="125" customFormat="1" ht="19.8" customHeight="1" x14ac:dyDescent="0.3">
      <c r="A65" s="128"/>
      <c r="B65" s="332" t="s">
        <v>46</v>
      </c>
      <c r="C65" s="332"/>
      <c r="D65" s="332"/>
      <c r="E65" s="332"/>
      <c r="F65" s="332"/>
      <c r="G65" s="36"/>
      <c r="H65" s="36"/>
      <c r="I65" s="126"/>
    </row>
    <row r="66" spans="1:9" s="125" customFormat="1" ht="49.8" customHeight="1" x14ac:dyDescent="0.3">
      <c r="A66" s="136" t="s">
        <v>40</v>
      </c>
      <c r="B66" s="322" t="s">
        <v>185</v>
      </c>
      <c r="C66" s="322"/>
      <c r="D66" s="322"/>
      <c r="E66" s="322"/>
      <c r="F66" s="322"/>
      <c r="G66" s="322"/>
      <c r="H66" s="322"/>
      <c r="I66" s="126"/>
    </row>
    <row r="67" spans="1:9" s="125" customFormat="1" ht="46.8" customHeight="1" x14ac:dyDescent="0.3">
      <c r="A67" s="136" t="s">
        <v>41</v>
      </c>
      <c r="B67" s="322" t="s">
        <v>397</v>
      </c>
      <c r="C67" s="322"/>
      <c r="D67" s="322"/>
      <c r="E67" s="322"/>
      <c r="F67" s="322"/>
      <c r="G67" s="322"/>
      <c r="H67" s="322"/>
      <c r="I67" s="126"/>
    </row>
    <row r="68" spans="1:9" s="125" customFormat="1" ht="48" customHeight="1" x14ac:dyDescent="0.25">
      <c r="A68" s="128" t="s">
        <v>183</v>
      </c>
      <c r="B68" s="316" t="s">
        <v>462</v>
      </c>
      <c r="C68" s="316"/>
      <c r="D68" s="316"/>
      <c r="E68" s="316"/>
      <c r="F68" s="316"/>
      <c r="G68" s="316"/>
      <c r="H68" s="316"/>
    </row>
    <row r="69" spans="1:9" s="125" customFormat="1" ht="27.75" customHeight="1" x14ac:dyDescent="0.25">
      <c r="A69" s="128" t="s">
        <v>184</v>
      </c>
      <c r="B69" s="316" t="s">
        <v>463</v>
      </c>
      <c r="C69" s="316"/>
      <c r="D69" s="316"/>
      <c r="E69" s="316"/>
      <c r="F69" s="316"/>
      <c r="G69" s="316"/>
      <c r="H69" s="316"/>
    </row>
    <row r="90" spans="1:11" s="142" customFormat="1" x14ac:dyDescent="0.25">
      <c r="A90" s="141"/>
      <c r="B90" s="150" t="s">
        <v>3</v>
      </c>
      <c r="C90" s="150"/>
      <c r="D90" s="150" t="s">
        <v>14</v>
      </c>
      <c r="E90" s="150"/>
      <c r="F90" s="150"/>
      <c r="G90" s="150" t="s">
        <v>381</v>
      </c>
      <c r="H90" s="150"/>
      <c r="I90" s="150"/>
      <c r="J90" s="150"/>
      <c r="K90" s="150"/>
    </row>
    <row r="91" spans="1:11" s="142" customFormat="1" x14ac:dyDescent="0.25">
      <c r="A91" s="141"/>
      <c r="B91" s="150" t="s">
        <v>4</v>
      </c>
      <c r="C91" s="150"/>
      <c r="D91" s="150" t="s">
        <v>15</v>
      </c>
      <c r="E91" s="150"/>
      <c r="F91" s="150"/>
      <c r="G91" s="150" t="s">
        <v>383</v>
      </c>
      <c r="H91" s="150"/>
      <c r="I91" s="150"/>
      <c r="J91" s="150"/>
      <c r="K91" s="150"/>
    </row>
    <row r="92" spans="1:11" s="142" customFormat="1" x14ac:dyDescent="0.25">
      <c r="A92" s="141"/>
      <c r="B92" s="150"/>
      <c r="C92" s="150"/>
      <c r="D92" s="150"/>
      <c r="E92" s="150"/>
      <c r="F92" s="150"/>
      <c r="G92" s="150" t="s">
        <v>382</v>
      </c>
      <c r="H92" s="150"/>
      <c r="I92" s="150"/>
      <c r="J92" s="150"/>
      <c r="K92" s="150"/>
    </row>
    <row r="93" spans="1:11" s="142" customFormat="1" x14ac:dyDescent="0.25">
      <c r="A93" s="141"/>
      <c r="B93" s="150"/>
      <c r="C93" s="150"/>
      <c r="D93" s="150"/>
      <c r="E93" s="150"/>
      <c r="F93" s="150"/>
      <c r="G93" s="150" t="s">
        <v>384</v>
      </c>
      <c r="H93" s="150"/>
      <c r="I93" s="150"/>
      <c r="J93" s="150"/>
      <c r="K93" s="150"/>
    </row>
    <row r="94" spans="1:11" s="142" customFormat="1" x14ac:dyDescent="0.25">
      <c r="A94" s="141"/>
      <c r="B94" s="150" t="s">
        <v>19</v>
      </c>
      <c r="C94" s="150"/>
      <c r="D94" s="150" t="s">
        <v>476</v>
      </c>
      <c r="E94" s="150"/>
      <c r="F94" s="150"/>
      <c r="G94" s="150" t="s">
        <v>71</v>
      </c>
      <c r="H94" s="150"/>
      <c r="I94" s="150"/>
      <c r="J94" s="150"/>
      <c r="K94" s="150"/>
    </row>
    <row r="95" spans="1:11" s="142" customFormat="1" x14ac:dyDescent="0.25">
      <c r="A95" s="141"/>
      <c r="B95" s="150" t="s">
        <v>20</v>
      </c>
      <c r="C95" s="150"/>
      <c r="D95" s="150" t="s">
        <v>477</v>
      </c>
      <c r="E95" s="150"/>
      <c r="F95" s="150"/>
      <c r="G95" s="150" t="s">
        <v>86</v>
      </c>
      <c r="H95" s="150"/>
      <c r="I95" s="150"/>
      <c r="J95" s="150"/>
      <c r="K95" s="150"/>
    </row>
    <row r="96" spans="1:11" s="142" customFormat="1" x14ac:dyDescent="0.25">
      <c r="A96" s="141"/>
      <c r="B96" s="150" t="s">
        <v>21</v>
      </c>
      <c r="C96" s="150"/>
      <c r="D96" s="150"/>
      <c r="E96" s="150"/>
      <c r="F96" s="150"/>
      <c r="G96" s="150" t="s">
        <v>88</v>
      </c>
      <c r="H96" s="150"/>
      <c r="I96" s="150"/>
      <c r="J96" s="150"/>
      <c r="K96" s="150"/>
    </row>
    <row r="97" spans="1:11" s="142" customFormat="1" x14ac:dyDescent="0.25">
      <c r="A97" s="141"/>
      <c r="B97" s="150" t="s">
        <v>34</v>
      </c>
      <c r="C97" s="150"/>
      <c r="D97" s="150"/>
      <c r="E97" s="150"/>
      <c r="F97" s="150"/>
      <c r="G97" s="150" t="s">
        <v>80</v>
      </c>
      <c r="H97" s="150"/>
      <c r="I97" s="150"/>
      <c r="J97" s="150"/>
      <c r="K97" s="150"/>
    </row>
    <row r="98" spans="1:11" s="142" customFormat="1" x14ac:dyDescent="0.25">
      <c r="A98" s="141"/>
      <c r="B98" s="150"/>
      <c r="C98" s="150"/>
      <c r="D98" s="150"/>
      <c r="E98" s="150"/>
      <c r="F98" s="150"/>
      <c r="G98" s="150" t="s">
        <v>96</v>
      </c>
      <c r="H98" s="150"/>
      <c r="I98" s="150"/>
      <c r="J98" s="150"/>
      <c r="K98" s="150"/>
    </row>
    <row r="99" spans="1:11" s="142" customFormat="1" x14ac:dyDescent="0.25">
      <c r="A99" s="141"/>
      <c r="B99" s="150" t="s">
        <v>469</v>
      </c>
      <c r="C99" s="150"/>
      <c r="D99" s="150"/>
      <c r="E99" s="150"/>
      <c r="F99" s="150"/>
      <c r="G99" s="150" t="s">
        <v>98</v>
      </c>
      <c r="H99" s="150"/>
      <c r="I99" s="150"/>
      <c r="J99" s="150"/>
      <c r="K99" s="150"/>
    </row>
    <row r="100" spans="1:11" s="142" customFormat="1" x14ac:dyDescent="0.25">
      <c r="A100" s="141"/>
      <c r="B100" s="150" t="s">
        <v>470</v>
      </c>
      <c r="C100" s="150"/>
      <c r="D100" s="150"/>
      <c r="E100" s="150"/>
      <c r="F100" s="150"/>
      <c r="G100" s="150" t="s">
        <v>389</v>
      </c>
      <c r="H100" s="150"/>
      <c r="I100" s="150"/>
      <c r="J100" s="150"/>
      <c r="K100" s="150"/>
    </row>
    <row r="101" spans="1:11" s="142" customFormat="1" x14ac:dyDescent="0.25">
      <c r="A101" s="141"/>
      <c r="B101" s="252"/>
      <c r="C101" s="252"/>
      <c r="D101" s="252"/>
      <c r="E101" s="150"/>
      <c r="F101" s="150"/>
      <c r="G101" s="150" t="s">
        <v>99</v>
      </c>
      <c r="H101" s="150"/>
      <c r="I101" s="150"/>
      <c r="J101" s="150"/>
      <c r="K101" s="150"/>
    </row>
    <row r="102" spans="1:11" s="142" customFormat="1" x14ac:dyDescent="0.25">
      <c r="A102" s="141"/>
      <c r="B102" s="252"/>
      <c r="C102" s="252"/>
      <c r="D102" s="252"/>
      <c r="E102" s="150"/>
      <c r="F102" s="150"/>
      <c r="G102" s="150" t="s">
        <v>100</v>
      </c>
      <c r="H102" s="150"/>
      <c r="I102" s="150"/>
      <c r="J102" s="150"/>
      <c r="K102" s="150"/>
    </row>
    <row r="103" spans="1:11" s="142" customFormat="1" x14ac:dyDescent="0.25">
      <c r="A103" s="141"/>
      <c r="B103" s="252"/>
      <c r="C103" s="252"/>
      <c r="D103" s="252"/>
      <c r="E103" s="150"/>
      <c r="F103" s="150"/>
      <c r="G103" s="150" t="s">
        <v>101</v>
      </c>
      <c r="H103" s="150"/>
      <c r="I103" s="150"/>
      <c r="J103" s="150"/>
      <c r="K103" s="150"/>
    </row>
    <row r="104" spans="1:11" s="142" customFormat="1" x14ac:dyDescent="0.25">
      <c r="A104" s="141"/>
      <c r="B104" s="252"/>
      <c r="C104" s="252"/>
      <c r="D104" s="252"/>
      <c r="E104" s="150"/>
      <c r="F104" s="150"/>
      <c r="G104" s="150" t="s">
        <v>102</v>
      </c>
      <c r="H104" s="150"/>
      <c r="I104" s="150"/>
      <c r="J104" s="150"/>
      <c r="K104" s="150"/>
    </row>
    <row r="105" spans="1:11" s="142" customFormat="1" x14ac:dyDescent="0.25">
      <c r="A105" s="141"/>
      <c r="B105" s="252"/>
      <c r="C105" s="252"/>
      <c r="D105" s="252"/>
      <c r="E105" s="150"/>
      <c r="F105" s="150"/>
      <c r="G105" s="150" t="s">
        <v>112</v>
      </c>
      <c r="H105" s="150"/>
      <c r="I105" s="150"/>
      <c r="J105" s="150"/>
      <c r="K105" s="150"/>
    </row>
    <row r="106" spans="1:11" s="142" customFormat="1" x14ac:dyDescent="0.25">
      <c r="A106" s="141"/>
      <c r="B106" s="252"/>
      <c r="C106" s="252"/>
      <c r="D106" s="252"/>
      <c r="E106" s="150"/>
      <c r="F106" s="150"/>
      <c r="G106" s="150" t="s">
        <v>113</v>
      </c>
      <c r="H106" s="150"/>
      <c r="I106" s="150"/>
      <c r="J106" s="150"/>
      <c r="K106" s="150"/>
    </row>
    <row r="107" spans="1:11" s="142" customFormat="1" x14ac:dyDescent="0.25">
      <c r="A107" s="141"/>
      <c r="B107" s="150"/>
      <c r="C107" s="150"/>
      <c r="D107" s="150"/>
      <c r="E107" s="150"/>
      <c r="F107" s="150"/>
      <c r="G107" s="150" t="s">
        <v>114</v>
      </c>
      <c r="H107" s="150"/>
      <c r="I107" s="150"/>
      <c r="J107" s="150"/>
      <c r="K107" s="150"/>
    </row>
    <row r="108" spans="1:11" s="142" customFormat="1" x14ac:dyDescent="0.25">
      <c r="A108" s="141"/>
      <c r="B108" s="150"/>
      <c r="C108" s="150"/>
      <c r="D108" s="150"/>
      <c r="E108" s="150"/>
      <c r="F108" s="150"/>
      <c r="G108" s="150" t="s">
        <v>103</v>
      </c>
      <c r="H108" s="150"/>
      <c r="I108" s="150"/>
      <c r="J108" s="150"/>
      <c r="K108" s="150"/>
    </row>
    <row r="109" spans="1:11" s="142" customFormat="1" x14ac:dyDescent="0.25">
      <c r="A109" s="141"/>
      <c r="B109" s="150"/>
      <c r="C109" s="150"/>
      <c r="D109" s="150"/>
      <c r="E109" s="150"/>
      <c r="F109" s="150"/>
      <c r="G109" s="150" t="s">
        <v>104</v>
      </c>
      <c r="H109" s="150"/>
      <c r="I109" s="150"/>
      <c r="J109" s="150"/>
      <c r="K109" s="150"/>
    </row>
    <row r="110" spans="1:11" s="142" customFormat="1" x14ac:dyDescent="0.25">
      <c r="A110" s="141"/>
      <c r="B110" s="150"/>
      <c r="C110" s="150"/>
      <c r="D110" s="150"/>
      <c r="E110" s="150"/>
      <c r="F110" s="150"/>
      <c r="G110" s="150" t="s">
        <v>105</v>
      </c>
      <c r="H110" s="150"/>
      <c r="I110" s="150"/>
      <c r="J110" s="150"/>
      <c r="K110" s="150"/>
    </row>
    <row r="111" spans="1:11" s="142" customFormat="1" x14ac:dyDescent="0.25">
      <c r="A111" s="141"/>
      <c r="B111" s="150"/>
      <c r="C111" s="150"/>
      <c r="D111" s="150"/>
      <c r="E111" s="150"/>
      <c r="F111" s="150"/>
      <c r="G111" s="150"/>
      <c r="H111" s="150"/>
      <c r="I111" s="150"/>
      <c r="J111" s="150"/>
      <c r="K111" s="150"/>
    </row>
    <row r="112" spans="1:11" s="142" customFormat="1" x14ac:dyDescent="0.25">
      <c r="A112" s="141"/>
      <c r="B112" s="150"/>
      <c r="C112" s="150"/>
      <c r="D112" s="150"/>
      <c r="E112" s="150"/>
      <c r="F112" s="150"/>
      <c r="G112" s="150" t="s">
        <v>70</v>
      </c>
      <c r="H112" s="150"/>
      <c r="I112" s="150"/>
      <c r="J112" s="150"/>
      <c r="K112" s="150"/>
    </row>
    <row r="113" spans="1:11" s="142" customFormat="1" x14ac:dyDescent="0.25">
      <c r="A113" s="141"/>
      <c r="B113" s="150"/>
      <c r="C113" s="150"/>
      <c r="D113" s="150"/>
      <c r="E113" s="150"/>
      <c r="F113" s="150"/>
      <c r="G113" s="150" t="s">
        <v>386</v>
      </c>
      <c r="H113" s="150"/>
      <c r="I113" s="150"/>
      <c r="J113" s="150"/>
      <c r="K113" s="150"/>
    </row>
    <row r="114" spans="1:11" s="142" customFormat="1" x14ac:dyDescent="0.25">
      <c r="A114" s="141"/>
      <c r="B114" s="150"/>
      <c r="C114" s="150"/>
      <c r="D114" s="150"/>
      <c r="E114" s="150"/>
      <c r="F114" s="150"/>
      <c r="G114" s="150" t="s">
        <v>72</v>
      </c>
      <c r="H114" s="150"/>
      <c r="I114" s="150"/>
      <c r="J114" s="150"/>
      <c r="K114" s="150"/>
    </row>
    <row r="115" spans="1:11" s="142" customFormat="1" x14ac:dyDescent="0.25">
      <c r="A115" s="141"/>
      <c r="B115" s="150"/>
      <c r="C115" s="150"/>
      <c r="D115" s="150"/>
      <c r="E115" s="150"/>
      <c r="F115" s="150"/>
      <c r="G115" s="150" t="s">
        <v>73</v>
      </c>
      <c r="H115" s="150"/>
      <c r="I115" s="150"/>
      <c r="J115" s="150"/>
      <c r="K115" s="150"/>
    </row>
    <row r="116" spans="1:11" s="142" customFormat="1" x14ac:dyDescent="0.25">
      <c r="A116" s="141"/>
      <c r="B116" s="150"/>
      <c r="C116" s="150"/>
      <c r="D116" s="150"/>
      <c r="E116" s="150"/>
      <c r="F116" s="150"/>
      <c r="G116" s="150" t="s">
        <v>387</v>
      </c>
      <c r="H116" s="150"/>
      <c r="I116" s="150"/>
      <c r="J116" s="150"/>
      <c r="K116" s="150"/>
    </row>
    <row r="117" spans="1:11" s="142" customFormat="1" x14ac:dyDescent="0.25">
      <c r="A117" s="141"/>
      <c r="B117" s="150"/>
      <c r="C117" s="150"/>
      <c r="D117" s="150"/>
      <c r="E117" s="150"/>
      <c r="F117" s="150"/>
      <c r="G117" s="150" t="s">
        <v>74</v>
      </c>
      <c r="H117" s="150"/>
      <c r="I117" s="150"/>
      <c r="J117" s="150"/>
      <c r="K117" s="150"/>
    </row>
    <row r="118" spans="1:11" s="142" customFormat="1" x14ac:dyDescent="0.25">
      <c r="A118" s="141"/>
      <c r="B118" s="150"/>
      <c r="C118" s="150"/>
      <c r="D118" s="150"/>
      <c r="E118" s="150"/>
      <c r="F118" s="150"/>
      <c r="G118" s="150" t="s">
        <v>75</v>
      </c>
      <c r="H118" s="150"/>
      <c r="I118" s="150"/>
      <c r="J118" s="150"/>
      <c r="K118" s="150"/>
    </row>
    <row r="119" spans="1:11" s="142" customFormat="1" x14ac:dyDescent="0.25">
      <c r="A119" s="141"/>
      <c r="B119" s="150"/>
      <c r="C119" s="150"/>
      <c r="D119" s="150"/>
      <c r="E119" s="150"/>
      <c r="F119" s="150"/>
      <c r="G119" s="150" t="s">
        <v>76</v>
      </c>
      <c r="H119" s="150"/>
      <c r="I119" s="150"/>
      <c r="J119" s="150"/>
      <c r="K119" s="150"/>
    </row>
    <row r="120" spans="1:11" s="142" customFormat="1" x14ac:dyDescent="0.25">
      <c r="A120" s="141"/>
      <c r="B120" s="150"/>
      <c r="C120" s="150"/>
      <c r="D120" s="150"/>
      <c r="E120" s="150"/>
      <c r="F120" s="150"/>
      <c r="G120" s="150" t="s">
        <v>77</v>
      </c>
      <c r="H120" s="150"/>
      <c r="I120" s="150"/>
      <c r="J120" s="150"/>
      <c r="K120" s="150"/>
    </row>
    <row r="121" spans="1:11" s="142" customFormat="1" x14ac:dyDescent="0.25">
      <c r="A121" s="141"/>
      <c r="B121" s="150"/>
      <c r="C121" s="150"/>
      <c r="D121" s="150"/>
      <c r="E121" s="150"/>
      <c r="F121" s="150"/>
      <c r="G121" s="150" t="s">
        <v>78</v>
      </c>
      <c r="H121" s="150"/>
      <c r="I121" s="150"/>
      <c r="J121" s="150"/>
      <c r="K121" s="150"/>
    </row>
    <row r="122" spans="1:11" s="142" customFormat="1" x14ac:dyDescent="0.25">
      <c r="A122" s="141"/>
      <c r="B122" s="150"/>
      <c r="C122" s="150"/>
      <c r="D122" s="150"/>
      <c r="E122" s="150"/>
      <c r="F122" s="150"/>
      <c r="G122" s="150" t="s">
        <v>79</v>
      </c>
      <c r="H122" s="150"/>
      <c r="I122" s="150"/>
      <c r="J122" s="150"/>
      <c r="K122" s="150"/>
    </row>
    <row r="123" spans="1:11" s="142" customFormat="1" x14ac:dyDescent="0.25">
      <c r="A123" s="141"/>
      <c r="B123" s="150"/>
      <c r="C123" s="150"/>
      <c r="D123" s="150"/>
      <c r="E123" s="150"/>
      <c r="F123" s="150"/>
      <c r="G123" s="150" t="s">
        <v>81</v>
      </c>
      <c r="H123" s="150"/>
      <c r="I123" s="150"/>
      <c r="J123" s="150"/>
      <c r="K123" s="150"/>
    </row>
    <row r="124" spans="1:11" s="142" customFormat="1" x14ac:dyDescent="0.25">
      <c r="A124" s="141"/>
      <c r="B124" s="150"/>
      <c r="C124" s="150"/>
      <c r="D124" s="150"/>
      <c r="E124" s="150"/>
      <c r="F124" s="150"/>
      <c r="G124" s="150" t="s">
        <v>82</v>
      </c>
      <c r="H124" s="150"/>
      <c r="I124" s="150"/>
      <c r="J124" s="150"/>
      <c r="K124" s="150"/>
    </row>
    <row r="125" spans="1:11" s="142" customFormat="1" x14ac:dyDescent="0.25">
      <c r="A125" s="141"/>
      <c r="B125" s="150"/>
      <c r="C125" s="150"/>
      <c r="D125" s="150"/>
      <c r="E125" s="150"/>
      <c r="F125" s="150"/>
      <c r="G125" s="150" t="s">
        <v>83</v>
      </c>
      <c r="H125" s="150"/>
      <c r="I125" s="150"/>
      <c r="J125" s="150"/>
      <c r="K125" s="150"/>
    </row>
    <row r="126" spans="1:11" s="142" customFormat="1" x14ac:dyDescent="0.25">
      <c r="A126" s="141"/>
      <c r="B126" s="150"/>
      <c r="C126" s="150"/>
      <c r="D126" s="150"/>
      <c r="E126" s="150"/>
      <c r="F126" s="150"/>
      <c r="G126" s="150" t="s">
        <v>84</v>
      </c>
      <c r="H126" s="150"/>
      <c r="I126" s="150"/>
      <c r="J126" s="150"/>
      <c r="K126" s="150"/>
    </row>
    <row r="127" spans="1:11" s="142" customFormat="1" x14ac:dyDescent="0.25">
      <c r="A127" s="141"/>
      <c r="B127" s="150"/>
      <c r="C127" s="150"/>
      <c r="D127" s="150"/>
      <c r="E127" s="150"/>
      <c r="F127" s="150"/>
      <c r="G127" s="150" t="s">
        <v>85</v>
      </c>
      <c r="H127" s="150"/>
      <c r="I127" s="150"/>
      <c r="J127" s="150"/>
      <c r="K127" s="150"/>
    </row>
    <row r="128" spans="1:11" s="142" customFormat="1" x14ac:dyDescent="0.25">
      <c r="A128" s="141"/>
      <c r="B128" s="150"/>
      <c r="C128" s="150"/>
      <c r="D128" s="150"/>
      <c r="E128" s="150"/>
      <c r="F128" s="150"/>
      <c r="G128" s="150" t="s">
        <v>87</v>
      </c>
      <c r="H128" s="150"/>
      <c r="I128" s="150"/>
      <c r="J128" s="150"/>
      <c r="K128" s="150"/>
    </row>
    <row r="129" spans="1:12" s="142" customFormat="1" x14ac:dyDescent="0.25">
      <c r="A129" s="141"/>
      <c r="B129" s="150"/>
      <c r="C129" s="150"/>
      <c r="D129" s="150"/>
      <c r="E129" s="150"/>
      <c r="F129" s="150"/>
      <c r="G129" s="150" t="s">
        <v>89</v>
      </c>
      <c r="H129" s="150"/>
      <c r="I129" s="150"/>
      <c r="J129" s="150"/>
      <c r="K129" s="150"/>
    </row>
    <row r="130" spans="1:12" s="142" customFormat="1" x14ac:dyDescent="0.25">
      <c r="A130" s="141"/>
      <c r="B130" s="150"/>
      <c r="C130" s="150"/>
      <c r="D130" s="150"/>
      <c r="E130" s="150"/>
      <c r="F130" s="150"/>
      <c r="G130" s="150" t="s">
        <v>90</v>
      </c>
      <c r="H130" s="150"/>
      <c r="I130" s="150"/>
      <c r="J130" s="150"/>
      <c r="K130" s="150"/>
    </row>
    <row r="131" spans="1:12" s="142" customFormat="1" x14ac:dyDescent="0.25">
      <c r="A131" s="141"/>
      <c r="B131" s="150"/>
      <c r="C131" s="150"/>
      <c r="D131" s="150"/>
      <c r="E131" s="150"/>
      <c r="F131" s="150"/>
      <c r="G131" s="150" t="s">
        <v>91</v>
      </c>
      <c r="H131" s="150"/>
      <c r="I131" s="150"/>
      <c r="J131" s="150"/>
      <c r="K131" s="150"/>
    </row>
    <row r="132" spans="1:12" s="142" customFormat="1" x14ac:dyDescent="0.25">
      <c r="A132" s="141"/>
      <c r="B132" s="150"/>
      <c r="C132" s="150"/>
      <c r="D132" s="150"/>
      <c r="E132" s="150"/>
      <c r="F132" s="150"/>
      <c r="G132" s="150" t="s">
        <v>92</v>
      </c>
      <c r="H132" s="150"/>
      <c r="I132" s="150"/>
      <c r="J132" s="150"/>
      <c r="K132" s="150"/>
    </row>
    <row r="133" spans="1:12" s="142" customFormat="1" x14ac:dyDescent="0.25">
      <c r="A133" s="141"/>
      <c r="B133" s="150"/>
      <c r="C133" s="150"/>
      <c r="D133" s="150"/>
      <c r="E133" s="150"/>
      <c r="F133" s="150"/>
      <c r="G133" s="150" t="s">
        <v>388</v>
      </c>
      <c r="H133" s="150"/>
      <c r="I133" s="150"/>
      <c r="J133" s="150"/>
      <c r="K133" s="150"/>
    </row>
    <row r="134" spans="1:12" s="142" customFormat="1" x14ac:dyDescent="0.25">
      <c r="A134" s="141"/>
      <c r="B134" s="150"/>
      <c r="C134" s="150"/>
      <c r="D134" s="150"/>
      <c r="E134" s="150"/>
      <c r="F134" s="150"/>
      <c r="G134" s="150" t="s">
        <v>93</v>
      </c>
      <c r="H134" s="150"/>
      <c r="I134" s="150"/>
      <c r="J134" s="150"/>
      <c r="K134" s="150"/>
    </row>
    <row r="135" spans="1:12" s="142" customFormat="1" x14ac:dyDescent="0.25">
      <c r="A135" s="141"/>
      <c r="B135" s="150"/>
      <c r="C135" s="150"/>
      <c r="D135" s="150"/>
      <c r="E135" s="150"/>
      <c r="F135" s="150"/>
      <c r="G135" s="150" t="s">
        <v>94</v>
      </c>
      <c r="H135" s="150"/>
      <c r="I135" s="150"/>
      <c r="J135" s="150"/>
      <c r="K135" s="150"/>
    </row>
    <row r="136" spans="1:12" s="142" customFormat="1" x14ac:dyDescent="0.25">
      <c r="A136" s="141"/>
      <c r="B136" s="150"/>
      <c r="C136" s="150"/>
      <c r="D136" s="150"/>
      <c r="E136" s="150"/>
      <c r="F136" s="150"/>
      <c r="G136" s="150" t="s">
        <v>95</v>
      </c>
      <c r="H136" s="150"/>
      <c r="I136" s="150"/>
      <c r="J136" s="150"/>
      <c r="K136" s="150"/>
    </row>
    <row r="137" spans="1:12" s="142" customFormat="1" x14ac:dyDescent="0.25">
      <c r="A137" s="141"/>
      <c r="B137" s="150"/>
      <c r="C137" s="150"/>
      <c r="D137" s="150"/>
      <c r="E137" s="150"/>
      <c r="F137" s="150"/>
      <c r="G137" s="150" t="s">
        <v>97</v>
      </c>
      <c r="H137" s="150"/>
      <c r="I137" s="150"/>
      <c r="J137" s="150"/>
      <c r="K137" s="150"/>
    </row>
    <row r="138" spans="1:12" s="142" customFormat="1" x14ac:dyDescent="0.25">
      <c r="A138" s="141"/>
      <c r="B138" s="150"/>
      <c r="C138" s="150"/>
      <c r="D138" s="150"/>
      <c r="E138" s="150"/>
      <c r="F138" s="150"/>
      <c r="G138" s="150" t="s">
        <v>106</v>
      </c>
      <c r="H138" s="150"/>
      <c r="I138" s="150"/>
      <c r="J138" s="150"/>
      <c r="K138" s="150"/>
    </row>
    <row r="139" spans="1:12" s="142" customFormat="1" x14ac:dyDescent="0.25">
      <c r="A139" s="141"/>
      <c r="B139" s="150"/>
      <c r="C139" s="150"/>
      <c r="D139" s="150"/>
      <c r="E139" s="150"/>
      <c r="F139" s="150"/>
      <c r="G139" s="150" t="s">
        <v>107</v>
      </c>
      <c r="H139" s="150"/>
      <c r="I139" s="150"/>
      <c r="J139" s="150"/>
      <c r="K139" s="150"/>
    </row>
    <row r="140" spans="1:12" s="142" customFormat="1" x14ac:dyDescent="0.25">
      <c r="A140" s="141"/>
      <c r="B140" s="150"/>
      <c r="C140" s="150"/>
      <c r="D140" s="150"/>
      <c r="E140" s="150"/>
      <c r="F140" s="150"/>
      <c r="G140" s="150" t="s">
        <v>108</v>
      </c>
      <c r="H140" s="150"/>
      <c r="I140" s="150"/>
      <c r="J140" s="150"/>
      <c r="K140" s="150"/>
    </row>
    <row r="141" spans="1:12" s="142" customFormat="1" x14ac:dyDescent="0.25">
      <c r="A141" s="141"/>
      <c r="B141" s="150"/>
      <c r="C141" s="150"/>
      <c r="D141" s="150"/>
      <c r="E141" s="150"/>
      <c r="F141" s="150"/>
      <c r="G141" s="150" t="s">
        <v>109</v>
      </c>
      <c r="H141" s="150"/>
      <c r="I141" s="150"/>
      <c r="J141" s="150"/>
      <c r="K141" s="150"/>
    </row>
    <row r="142" spans="1:12" s="142" customFormat="1" x14ac:dyDescent="0.25">
      <c r="A142" s="141"/>
      <c r="B142" s="150"/>
      <c r="C142" s="150"/>
      <c r="D142" s="150"/>
      <c r="E142" s="150"/>
      <c r="F142" s="150"/>
      <c r="G142" s="150" t="s">
        <v>110</v>
      </c>
      <c r="H142" s="150"/>
      <c r="I142" s="150"/>
      <c r="J142" s="150"/>
      <c r="K142" s="150"/>
    </row>
    <row r="143" spans="1:12" x14ac:dyDescent="0.25">
      <c r="A143" s="141"/>
      <c r="B143" s="150"/>
      <c r="C143" s="150"/>
      <c r="D143" s="150"/>
      <c r="E143" s="150"/>
      <c r="F143" s="150"/>
      <c r="G143" s="150" t="s">
        <v>111</v>
      </c>
      <c r="H143" s="150"/>
      <c r="I143" s="150"/>
      <c r="J143" s="150"/>
      <c r="K143" s="150"/>
      <c r="L143" s="142"/>
    </row>
    <row r="144" spans="1:12" x14ac:dyDescent="0.25">
      <c r="A144" s="141"/>
      <c r="B144" s="150"/>
      <c r="C144" s="150"/>
      <c r="D144" s="150"/>
      <c r="E144" s="150"/>
      <c r="F144" s="150"/>
      <c r="G144" s="150"/>
      <c r="H144" s="150"/>
      <c r="I144" s="150"/>
      <c r="J144" s="150"/>
      <c r="K144" s="150"/>
      <c r="L144" s="142"/>
    </row>
    <row r="145" spans="1:12" x14ac:dyDescent="0.25">
      <c r="A145" s="141"/>
      <c r="B145" s="150"/>
      <c r="C145" s="150"/>
      <c r="D145" s="150"/>
      <c r="E145" s="150"/>
      <c r="F145" s="150"/>
      <c r="G145" s="150" t="s">
        <v>385</v>
      </c>
      <c r="H145" s="150"/>
      <c r="I145" s="150"/>
      <c r="J145" s="150"/>
      <c r="K145" s="150"/>
      <c r="L145" s="142"/>
    </row>
    <row r="146" spans="1:12" x14ac:dyDescent="0.25">
      <c r="A146" s="141"/>
      <c r="B146" s="150"/>
      <c r="C146" s="150"/>
      <c r="D146" s="150"/>
      <c r="E146" s="150"/>
      <c r="F146" s="150"/>
      <c r="G146" s="150"/>
      <c r="H146" s="150"/>
      <c r="I146" s="150"/>
      <c r="J146" s="150"/>
      <c r="K146" s="150"/>
      <c r="L146" s="142"/>
    </row>
    <row r="147" spans="1:12" ht="16.8" x14ac:dyDescent="0.25">
      <c r="A147" s="141"/>
      <c r="B147" s="150" t="s">
        <v>394</v>
      </c>
      <c r="C147" s="150"/>
      <c r="D147" s="150"/>
      <c r="E147" s="150"/>
      <c r="F147" s="150"/>
      <c r="G147" s="150" t="s">
        <v>190</v>
      </c>
      <c r="H147" s="150"/>
      <c r="I147" s="150"/>
      <c r="J147" s="150"/>
      <c r="K147" s="150"/>
      <c r="L147" s="142"/>
    </row>
    <row r="148" spans="1:12" ht="16.8" x14ac:dyDescent="0.25">
      <c r="A148" s="141"/>
      <c r="B148" s="150" t="s">
        <v>395</v>
      </c>
      <c r="C148" s="150"/>
      <c r="D148" s="150"/>
      <c r="E148" s="150"/>
      <c r="F148" s="150"/>
      <c r="G148" s="150" t="s">
        <v>191</v>
      </c>
      <c r="H148" s="150"/>
      <c r="I148" s="150"/>
      <c r="J148" s="150"/>
      <c r="K148" s="150"/>
    </row>
    <row r="149" spans="1:12" ht="16.8" x14ac:dyDescent="0.25">
      <c r="A149" s="141"/>
      <c r="B149" s="150" t="s">
        <v>396</v>
      </c>
      <c r="C149" s="150"/>
      <c r="D149" s="150"/>
      <c r="E149" s="150"/>
      <c r="F149" s="150"/>
      <c r="G149" s="150" t="s">
        <v>391</v>
      </c>
      <c r="H149" s="150"/>
      <c r="I149" s="150"/>
      <c r="J149" s="150"/>
      <c r="K149" s="150"/>
    </row>
  </sheetData>
  <sheetProtection algorithmName="SHA-512" hashValue="fDMD2DA8bgIhSoq3jzBzdifZR0dx0SczWPP1GkzRBjVTQ0wFflU/VxEcDKtoqtwNjYKwxVUnqSCrWVP8XHOZHg==" saltValue="qbDNqryrJYhxKjub6mmfmg==" spinCount="100000" sheet="1" objects="1" scenarios="1"/>
  <customSheetViews>
    <customSheetView guid="{9642F071-D16E-4B7D-8BA3-3B790821597C}" fitToPage="1" topLeftCell="A13">
      <selection activeCell="A32" sqref="A32:XFD32"/>
      <pageMargins left="0.39370078740157483" right="0.31496062992125984" top="0.34" bottom="0.33" header="0.31496062992125984" footer="0.31496062992125984"/>
      <pageSetup paperSize="9" scale="86" orientation="portrait" r:id="rId1"/>
    </customSheetView>
    <customSheetView guid="{53F017AD-7CD4-46DC-B3DE-18633B12612C}" showPageBreaks="1" fitToPage="1" printArea="1" topLeftCell="A31">
      <selection activeCell="B49" sqref="B49:F49"/>
      <pageMargins left="0.39370078740157483" right="0.31496062992125984" top="0.34" bottom="0.33" header="0.31496062992125984" footer="0.31496062992125984"/>
      <pageSetup paperSize="9" scale="86" orientation="portrait" r:id="rId2"/>
    </customSheetView>
  </customSheetViews>
  <mergeCells count="56">
    <mergeCell ref="B25:C25"/>
    <mergeCell ref="E25:G25"/>
    <mergeCell ref="G21:H21"/>
    <mergeCell ref="B30:H30"/>
    <mergeCell ref="D6:H6"/>
    <mergeCell ref="B9:H9"/>
    <mergeCell ref="B15:G15"/>
    <mergeCell ref="B6:C6"/>
    <mergeCell ref="B13:H13"/>
    <mergeCell ref="B14:C14"/>
    <mergeCell ref="B16:D16"/>
    <mergeCell ref="E16:H16"/>
    <mergeCell ref="E14:F14"/>
    <mergeCell ref="B65:F65"/>
    <mergeCell ref="H45:H46"/>
    <mergeCell ref="F47:G47"/>
    <mergeCell ref="F48:G48"/>
    <mergeCell ref="C42:G42"/>
    <mergeCell ref="B36:D36"/>
    <mergeCell ref="E36:H36"/>
    <mergeCell ref="B38:D38"/>
    <mergeCell ref="E38:H38"/>
    <mergeCell ref="B19:D19"/>
    <mergeCell ref="F19:H19"/>
    <mergeCell ref="B20:C20"/>
    <mergeCell ref="D20:E20"/>
    <mergeCell ref="B69:H69"/>
    <mergeCell ref="B68:H68"/>
    <mergeCell ref="B35:C35"/>
    <mergeCell ref="E54:F54"/>
    <mergeCell ref="E55:F55"/>
    <mergeCell ref="B64:H64"/>
    <mergeCell ref="B63:H63"/>
    <mergeCell ref="B40:D40"/>
    <mergeCell ref="B66:H66"/>
    <mergeCell ref="E40:H40"/>
    <mergeCell ref="B67:H67"/>
    <mergeCell ref="E45:G46"/>
    <mergeCell ref="C41:H41"/>
    <mergeCell ref="A45:D45"/>
    <mergeCell ref="B1:H1"/>
    <mergeCell ref="F34:H34"/>
    <mergeCell ref="B34:D34"/>
    <mergeCell ref="B10:D10"/>
    <mergeCell ref="E53:F53"/>
    <mergeCell ref="G17:H17"/>
    <mergeCell ref="B24:C24"/>
    <mergeCell ref="E24:G24"/>
    <mergeCell ref="E26:G26"/>
    <mergeCell ref="B27:C27"/>
    <mergeCell ref="E27:G27"/>
    <mergeCell ref="D35:E35"/>
    <mergeCell ref="B33:E33"/>
    <mergeCell ref="F33:H33"/>
    <mergeCell ref="B26:C26"/>
    <mergeCell ref="G14:H14"/>
  </mergeCells>
  <conditionalFormatting sqref="B14:C14 B32 B33:E34 D35:E35 B53 B57:B58 B19:E19 D20:E20 B16:B20 B25:G25">
    <cfRule type="containsBlanks" dxfId="113" priority="45">
      <formula>LEN(TRIM(B14))=0</formula>
    </cfRule>
  </conditionalFormatting>
  <conditionalFormatting sqref="B38">
    <cfRule type="containsBlanks" dxfId="112" priority="30">
      <formula>LEN(TRIM(B38))=0</formula>
    </cfRule>
  </conditionalFormatting>
  <conditionalFormatting sqref="G21 B21">
    <cfRule type="containsBlanks" dxfId="111" priority="28">
      <formula>LEN(TRIM(B21))=0</formula>
    </cfRule>
  </conditionalFormatting>
  <conditionalFormatting sqref="B36">
    <cfRule type="containsBlanks" dxfId="110" priority="26">
      <formula>LEN(TRIM(B36))=0</formula>
    </cfRule>
  </conditionalFormatting>
  <conditionalFormatting sqref="H45">
    <cfRule type="containsBlanks" dxfId="109" priority="25">
      <formula>LEN(TRIM(H45))=0</formula>
    </cfRule>
  </conditionalFormatting>
  <conditionalFormatting sqref="H47">
    <cfRule type="containsBlanks" dxfId="108" priority="24">
      <formula>LEN(TRIM(H47))=0</formula>
    </cfRule>
  </conditionalFormatting>
  <conditionalFormatting sqref="B40:D40">
    <cfRule type="containsBlanks" dxfId="107" priority="22">
      <formula>LEN(TRIM(B40))=0</formula>
    </cfRule>
  </conditionalFormatting>
  <conditionalFormatting sqref="B53:H60">
    <cfRule type="expression" dxfId="106" priority="20">
      <formula>$B$52&lt;&gt;""</formula>
    </cfRule>
  </conditionalFormatting>
  <conditionalFormatting sqref="B35">
    <cfRule type="containsBlanks" dxfId="105" priority="17">
      <formula>LEN(TRIM(B35))=0</formula>
    </cfRule>
  </conditionalFormatting>
  <conditionalFormatting sqref="E53">
    <cfRule type="expression" dxfId="104" priority="174">
      <formula>AND($B$53=$B$94,$E$53="")</formula>
    </cfRule>
  </conditionalFormatting>
  <conditionalFormatting sqref="E53:E54">
    <cfRule type="expression" dxfId="103" priority="175">
      <formula>AND($B$54=$B$94,$E$54="")</formula>
    </cfRule>
  </conditionalFormatting>
  <conditionalFormatting sqref="E55">
    <cfRule type="expression" dxfId="102" priority="176">
      <formula>AND($B$55=$B$94,$E$55="")</formula>
    </cfRule>
  </conditionalFormatting>
  <conditionalFormatting sqref="E53">
    <cfRule type="expression" dxfId="101" priority="177">
      <formula>AND($B$53&lt;&gt;$B$94,$B$53&lt;&gt;"")</formula>
    </cfRule>
  </conditionalFormatting>
  <conditionalFormatting sqref="E53:F54">
    <cfRule type="expression" dxfId="100" priority="178">
      <formula>AND($B$54&lt;&gt;$B$94,$B$54&lt;&gt;"")</formula>
    </cfRule>
  </conditionalFormatting>
  <conditionalFormatting sqref="E55:F55">
    <cfRule type="expression" dxfId="99" priority="179">
      <formula>AND($B$55&lt;&gt;$B$94,$B$55&lt;&gt;"")</formula>
    </cfRule>
  </conditionalFormatting>
  <conditionalFormatting sqref="E14">
    <cfRule type="expression" dxfId="98" priority="180">
      <formula>AND($B$14=$B$91,$E$14="")</formula>
    </cfRule>
  </conditionalFormatting>
  <conditionalFormatting sqref="E14 F17">
    <cfRule type="expression" dxfId="97" priority="181">
      <formula>OR($B$14=$B$90,$B$14="")</formula>
    </cfRule>
  </conditionalFormatting>
  <conditionalFormatting sqref="F17">
    <cfRule type="expression" dxfId="96" priority="183">
      <formula>AND($B$14=$B$91,$F$17="")</formula>
    </cfRule>
  </conditionalFormatting>
  <conditionalFormatting sqref="B26:G27">
    <cfRule type="expression" dxfId="95" priority="184">
      <formula>$B$14=$B$90</formula>
    </cfRule>
  </conditionalFormatting>
  <conditionalFormatting sqref="B41">
    <cfRule type="expression" dxfId="94" priority="185">
      <formula>AND(ISBLANK($B$41),$B$40&lt;&gt;$B$149)</formula>
    </cfRule>
  </conditionalFormatting>
  <conditionalFormatting sqref="B41:H41">
    <cfRule type="expression" dxfId="93" priority="186">
      <formula>$B$40=$B$149</formula>
    </cfRule>
  </conditionalFormatting>
  <conditionalFormatting sqref="D6:H6">
    <cfRule type="containsBlanks" dxfId="92" priority="16">
      <formula>LEN(TRIM(D6))=0</formula>
    </cfRule>
  </conditionalFormatting>
  <conditionalFormatting sqref="B41:H41 B13:H14 B51:H60 B16:H36 B15 H42 B42:C42 B38:H39">
    <cfRule type="expression" dxfId="91" priority="12">
      <formula>$D$6=$B$100</formula>
    </cfRule>
  </conditionalFormatting>
  <conditionalFormatting sqref="B15:H15">
    <cfRule type="expression" dxfId="90" priority="10">
      <formula>$B$14=$B$91</formula>
    </cfRule>
  </conditionalFormatting>
  <conditionalFormatting sqref="E10">
    <cfRule type="expression" dxfId="89" priority="248">
      <formula>AND($D$6=$B$100,$E$10="")</formula>
    </cfRule>
  </conditionalFormatting>
  <conditionalFormatting sqref="F10">
    <cfRule type="expression" dxfId="88" priority="249">
      <formula>AND($D$6=$B$100,$F$10="")</formula>
    </cfRule>
  </conditionalFormatting>
  <conditionalFormatting sqref="B9:H10">
    <cfRule type="expression" dxfId="87" priority="8">
      <formula>$D$6=""</formula>
    </cfRule>
    <cfRule type="expression" dxfId="86" priority="250">
      <formula>$D$6=$B$99</formula>
    </cfRule>
  </conditionalFormatting>
  <conditionalFormatting sqref="H15">
    <cfRule type="expression" dxfId="85" priority="7">
      <formula>OR($B$14=$B$91,$B$14="")</formula>
    </cfRule>
    <cfRule type="expression" dxfId="84" priority="9">
      <formula>AND($B$14=$B$90,$H$15="")</formula>
    </cfRule>
  </conditionalFormatting>
  <conditionalFormatting sqref="B37:H37">
    <cfRule type="expression" dxfId="83" priority="5">
      <formula>$D$6=$B$100</formula>
    </cfRule>
  </conditionalFormatting>
  <conditionalFormatting sqref="B42">
    <cfRule type="expression" dxfId="82" priority="2">
      <formula>OR($B$40=$B$149,$B$40="")</formula>
    </cfRule>
    <cfRule type="expression" dxfId="81" priority="4">
      <formula>AND($B$40&lt;&gt;$B$149,$B$40&lt;&gt;"",$B$42="")</formula>
    </cfRule>
  </conditionalFormatting>
  <conditionalFormatting sqref="H42">
    <cfRule type="expression" dxfId="80" priority="1">
      <formula>OR($B$40=$B$147,$B$40="")</formula>
    </cfRule>
    <cfRule type="expression" dxfId="79" priority="3">
      <formula>AND($B$40&lt;&gt;$B$147,$B$40&lt;&gt;"",$H$42="")</formula>
    </cfRule>
  </conditionalFormatting>
  <dataValidations count="20">
    <dataValidation type="list" allowBlank="1" showInputMessage="1" showErrorMessage="1" error="choix limité à la liste proposée_x000a_" sqref="B53:B55" xr:uid="{00000000-0002-0000-0000-000000000000}">
      <formula1>$B$94:$B$97</formula1>
    </dataValidation>
    <dataValidation type="list" allowBlank="1" showInputMessage="1" showErrorMessage="1" sqref="B14:C14" xr:uid="{00000000-0002-0000-0000-000001000000}">
      <formula1>$B$90:$B$91</formula1>
    </dataValidation>
    <dataValidation type="list" allowBlank="1" showInputMessage="1" showErrorMessage="1" sqref="E10" xr:uid="{00000000-0002-0000-0000-000003000000}">
      <formula1>$D$90:$D$91</formula1>
    </dataValidation>
    <dataValidation type="textLength" operator="equal" allowBlank="1" showInputMessage="1" showErrorMessage="1" error="format requis : 10 caractères (0 suivi de 9 chiffres)" sqref="B17" xr:uid="{00000000-0002-0000-0000-000004000000}">
      <formula1>10</formula1>
    </dataValidation>
    <dataValidation type="textLength" operator="equal" allowBlank="1" showInputMessage="1" showErrorMessage="1" error="format requis : 16 caractères (BE suivi de 14 chiffres, sans espace ni ponctuation)" sqref="B18" xr:uid="{00000000-0002-0000-0000-000005000000}">
      <formula1>16</formula1>
    </dataValidation>
    <dataValidation type="textLength" operator="equal" allowBlank="1" showInputMessage="1" showErrorMessage="1" error="format requis : 10 caractères (commence usuellement - mais pas exclusivement - par 2)" sqref="B32" xr:uid="{00000000-0002-0000-0000-000006000000}">
      <formula1>10</formula1>
    </dataValidation>
    <dataValidation type="whole" allowBlank="1" showInputMessage="1" showErrorMessage="1" error="les codes postaux belges comptent 4 chiffres" sqref="B20:C20 B35:C35" xr:uid="{00000000-0002-0000-0000-000008000000}">
      <formula1>1000</formula1>
      <formula2>9999</formula2>
    </dataValidation>
    <dataValidation type="date" allowBlank="1" showInputMessage="1" showErrorMessage="1" error="Date de naissance vraiment très improbable" sqref="D25:D27" xr:uid="{00000000-0002-0000-0000-000009000000}">
      <formula1>6941</formula1>
      <formula2>TODAY()</formula2>
    </dataValidation>
    <dataValidation type="textLength" allowBlank="1" showInputMessage="1" showErrorMessage="1" error="11 chiffres sans espace ni autre caractère sont admis" sqref="E25:G27" xr:uid="{00000000-0002-0000-0000-00000A000000}">
      <formula1>11</formula1>
      <formula2>11</formula2>
    </dataValidation>
    <dataValidation type="date" allowBlank="1" showInputMessage="1" showErrorMessage="1" error="date de création très improbable" sqref="F17" xr:uid="{00000000-0002-0000-0000-00000B000000}">
      <formula1>1</formula1>
      <formula2>TODAY()</formula2>
    </dataValidation>
    <dataValidation type="date" allowBlank="1" showInputMessage="1" showErrorMessage="1" error="Date non recevable" sqref="H47" xr:uid="{00000000-0002-0000-0000-00000C000000}">
      <formula1>41640</formula1>
      <formula2>TODAY()</formula2>
    </dataValidation>
    <dataValidation type="list" allowBlank="1" showInputMessage="1" showErrorMessage="1" error="Merci de chocir parmi les options proposées_x000a_" sqref="B40:D40" xr:uid="{69FF0BBC-C72B-4CDB-9A14-7E80944885B1}">
      <formula1>$B$147:$B$149</formula1>
    </dataValidation>
    <dataValidation type="list" allowBlank="1" showInputMessage="1" showErrorMessage="1" error="choix limité à la liste proposée" sqref="E14:F14" xr:uid="{00000000-0002-0000-0000-000002000000}">
      <formula1>$G$90:$G$145</formula1>
    </dataValidation>
    <dataValidation operator="equal" allowBlank="1" sqref="B21" xr:uid="{E35CA857-D459-4C0C-9E67-BD40D34DAF9B}"/>
    <dataValidation type="list" allowBlank="1" showInputMessage="1" showErrorMessage="1" error="Choix limité à la liste déroulante" sqref="B41" xr:uid="{C88AD7CC-69D3-45E8-92ED-57246C39ACA7}">
      <formula1>$G$147:$G$148</formula1>
    </dataValidation>
    <dataValidation type="whole" allowBlank="1" showInputMessage="1" showErrorMessage="1" error="Nombre entier compris entre 0 et 200" sqref="B57:B58" xr:uid="{74DE25B9-63D7-47FF-B851-B91FF575A08A}">
      <formula1>0</formula1>
      <formula2>200</formula2>
    </dataValidation>
    <dataValidation operator="equal" allowBlank="1" showInputMessage="1" showErrorMessage="1" error="L'unité à renseigner ne peut se situer qu'en Wallonie et les codes postaux y comptent 4 chiffres" sqref="B38:D38" xr:uid="{EFED57C0-F950-4CE2-A608-B64BDE07324D}"/>
    <dataValidation type="list" allowBlank="1" showInputMessage="1" showErrorMessage="1" error="choix limité à liste proposée" sqref="D6:H6" xr:uid="{53A286FA-F7D1-424A-AD1E-CD09C8398CC0}">
      <formula1>$B$99:$B$100</formula1>
    </dataValidation>
    <dataValidation type="whole" allowBlank="1" showInputMessage="1" showErrorMessage="1" error="Il est attendu un nombre entier entre 1 et 100 000" sqref="F10" xr:uid="{A6864555-74C1-4C07-9F40-18EEF36F67F9}">
      <formula1>1</formula1>
      <formula2>100000</formula2>
    </dataValidation>
    <dataValidation type="list" allowBlank="1" showInputMessage="1" showErrorMessage="1" error="Choix limités à la liste proposée" sqref="H15" xr:uid="{0841D0FB-AD36-437F-AC9B-80CA88012337}">
      <formula1>$D$94:$D$95</formula1>
    </dataValidation>
  </dataValidations>
  <hyperlinks>
    <hyperlink ref="B65" r:id="rId3" xr:uid="{00000000-0004-0000-0000-000000000000}"/>
  </hyperlinks>
  <pageMargins left="0.47244094488188981" right="0.47244094488188981" top="0.47244094488188981" bottom="0.47244094488188981" header="0.31496062992125984" footer="0.31496062992125984"/>
  <pageSetup paperSize="9" scale="79" fitToHeight="2" orientation="portrait"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101"/>
  <sheetViews>
    <sheetView zoomScale="98" zoomScaleNormal="98" workbookViewId="0">
      <selection activeCell="D17" sqref="D17"/>
    </sheetView>
  </sheetViews>
  <sheetFormatPr baseColWidth="10" defaultColWidth="11.44140625" defaultRowHeight="13.8" x14ac:dyDescent="0.25"/>
  <cols>
    <col min="1" max="2" width="0.5546875" style="120" customWidth="1"/>
    <col min="3" max="3" width="0.6640625" style="120" customWidth="1"/>
    <col min="4" max="4" width="7.6640625" style="3" customWidth="1"/>
    <col min="5" max="5" width="18.6640625" style="3" customWidth="1"/>
    <col min="6" max="6" width="15.33203125" style="3" customWidth="1"/>
    <col min="7" max="7" width="10.88671875" style="120" customWidth="1"/>
    <col min="8" max="8" width="9.33203125" style="120" customWidth="1"/>
    <col min="9" max="9" width="10.6640625" style="120" customWidth="1"/>
    <col min="10" max="10" width="9.44140625" style="120" customWidth="1"/>
    <col min="11" max="11" width="22" style="120" customWidth="1"/>
    <col min="12" max="13" width="16.109375" style="120" customWidth="1"/>
    <col min="14" max="14" width="10.44140625" style="120" customWidth="1"/>
    <col min="15" max="15" width="10.109375" style="120" customWidth="1"/>
    <col min="16" max="16" width="11.88671875" style="120" customWidth="1"/>
    <col min="17" max="17" width="13.33203125" style="120" customWidth="1"/>
    <col min="18" max="18" width="10.109375" style="120" customWidth="1"/>
    <col min="19" max="19" width="10" style="120" customWidth="1"/>
    <col min="20" max="21" width="7.88671875" style="120" customWidth="1"/>
    <col min="22" max="22" width="8.5546875" style="120" customWidth="1"/>
    <col min="23" max="25" width="10.33203125" style="120" customWidth="1"/>
    <col min="26" max="26" width="21.33203125" style="120" customWidth="1"/>
    <col min="27" max="30" width="11.44140625" style="120"/>
    <col min="31" max="31" width="11.44140625" style="30"/>
    <col min="32" max="32" width="11.5546875" style="30" customWidth="1"/>
    <col min="33" max="33" width="11.5546875" style="120" bestFit="1" customWidth="1"/>
    <col min="34" max="34" width="11.44140625" style="120"/>
    <col min="35" max="35" width="11.44140625" style="120" customWidth="1"/>
    <col min="36" max="16384" width="11.44140625" style="120"/>
  </cols>
  <sheetData>
    <row r="1" spans="1:36" s="119" customFormat="1" ht="33.6" customHeight="1" x14ac:dyDescent="0.3">
      <c r="D1" s="137" t="s">
        <v>62</v>
      </c>
      <c r="E1" s="138"/>
      <c r="F1" s="138"/>
      <c r="G1" s="139" t="str">
        <f>IF('1-Entr&amp;UEta'!$B$40='1-Entr&amp;UEta'!$B$149,"Vous avez renseigné une activité de transformation uniquement, vous ne devez PAS remplir cette feuille","")</f>
        <v/>
      </c>
      <c r="AE1" s="140"/>
      <c r="AF1" s="140"/>
    </row>
    <row r="2" spans="1:36" x14ac:dyDescent="0.25">
      <c r="D2" s="34" t="s">
        <v>452</v>
      </c>
    </row>
    <row r="3" spans="1:36" x14ac:dyDescent="0.25">
      <c r="D3" s="363" t="s">
        <v>399</v>
      </c>
      <c r="E3" s="363"/>
      <c r="F3" s="363"/>
      <c r="G3" s="363"/>
      <c r="H3" s="363"/>
      <c r="I3" s="363"/>
      <c r="J3" s="363"/>
      <c r="K3" s="363"/>
      <c r="L3" s="363"/>
      <c r="M3" s="363"/>
      <c r="N3" s="363"/>
      <c r="O3" s="363"/>
      <c r="P3" s="363"/>
      <c r="Q3" s="363"/>
      <c r="R3" s="363"/>
      <c r="S3" s="363"/>
      <c r="T3" s="363"/>
      <c r="U3" s="363"/>
      <c r="V3" s="363"/>
      <c r="W3" s="363"/>
      <c r="X3" s="363"/>
      <c r="Y3" s="363"/>
      <c r="Z3" s="363"/>
    </row>
    <row r="4" spans="1:36" ht="31.5" customHeight="1" x14ac:dyDescent="0.25">
      <c r="D4" s="375" t="s">
        <v>400</v>
      </c>
      <c r="E4" s="375"/>
      <c r="F4" s="375"/>
      <c r="G4" s="375"/>
      <c r="H4" s="375"/>
      <c r="I4" s="375"/>
      <c r="J4" s="375"/>
      <c r="K4" s="375"/>
      <c r="L4" s="375"/>
      <c r="M4" s="375"/>
      <c r="N4" s="375"/>
      <c r="O4" s="375"/>
      <c r="P4" s="375"/>
      <c r="Q4" s="375"/>
      <c r="R4" s="375"/>
      <c r="S4" s="375"/>
      <c r="T4" s="375"/>
      <c r="U4" s="375"/>
      <c r="V4" s="375"/>
      <c r="W4" s="375"/>
      <c r="X4" s="375"/>
      <c r="Y4" s="375"/>
      <c r="Z4" s="375"/>
    </row>
    <row r="5" spans="1:36" ht="28.5" customHeight="1" x14ac:dyDescent="0.25">
      <c r="D5" s="376" t="s">
        <v>160</v>
      </c>
      <c r="E5" s="376"/>
      <c r="F5" s="376"/>
      <c r="G5" s="376"/>
      <c r="H5" s="376"/>
      <c r="I5" s="376"/>
      <c r="J5" s="376"/>
      <c r="K5" s="376"/>
      <c r="L5" s="376"/>
      <c r="M5" s="376"/>
      <c r="N5" s="376"/>
      <c r="O5" s="376"/>
      <c r="P5" s="376"/>
      <c r="Q5" s="376"/>
      <c r="R5" s="376"/>
      <c r="S5" s="376"/>
      <c r="T5" s="376"/>
      <c r="U5" s="376"/>
      <c r="V5" s="376"/>
      <c r="W5" s="376"/>
      <c r="X5" s="376"/>
      <c r="Y5" s="376"/>
      <c r="Z5" s="376"/>
    </row>
    <row r="6" spans="1:36" ht="15.75" customHeight="1" x14ac:dyDescent="0.25">
      <c r="D6" s="238"/>
      <c r="E6" s="238"/>
      <c r="F6" s="238"/>
      <c r="G6" s="238"/>
      <c r="H6" s="238"/>
      <c r="I6" s="238"/>
      <c r="J6" s="238"/>
      <c r="K6" s="238"/>
      <c r="L6" s="238"/>
      <c r="M6" s="238"/>
      <c r="N6" s="238"/>
      <c r="O6" s="238"/>
      <c r="P6" s="238"/>
      <c r="Q6" s="238"/>
      <c r="R6" s="238"/>
      <c r="S6" s="238"/>
      <c r="T6" s="238"/>
      <c r="U6" s="238"/>
      <c r="V6" s="238"/>
      <c r="W6" s="238"/>
      <c r="X6" s="238"/>
      <c r="Y6" s="238"/>
      <c r="Z6" s="238"/>
    </row>
    <row r="7" spans="1:36" ht="19.5" customHeight="1" x14ac:dyDescent="0.25">
      <c r="D7" s="117" t="str">
        <f>CONCATENATE("Unité de production aquacole - référence BCE n° ",'1-Entr&amp;UEta'!$B$32," - Détails des étangs et bassins présents en date de signature")</f>
        <v>Unité de production aquacole - référence BCE n°  - Détails des étangs et bassins présents en date de signature</v>
      </c>
      <c r="E7" s="238"/>
      <c r="F7" s="238"/>
      <c r="G7" s="238"/>
      <c r="I7" s="101"/>
      <c r="J7" s="101"/>
      <c r="K7" s="101"/>
      <c r="L7" s="101"/>
      <c r="M7" s="101"/>
      <c r="N7" s="101"/>
      <c r="O7" s="101"/>
      <c r="P7" s="101"/>
      <c r="Q7" s="101"/>
      <c r="R7" s="101"/>
      <c r="S7" s="101"/>
      <c r="T7" s="101"/>
      <c r="U7" s="101"/>
      <c r="V7" s="101"/>
      <c r="W7" s="238"/>
      <c r="X7" s="238"/>
      <c r="Y7" s="238"/>
      <c r="Z7" s="238"/>
    </row>
    <row r="8" spans="1:36" ht="7.5" customHeight="1" thickBot="1" x14ac:dyDescent="0.3">
      <c r="E8" s="120"/>
      <c r="F8" s="120"/>
    </row>
    <row r="9" spans="1:36" s="9" customFormat="1" ht="49.5" customHeight="1" x14ac:dyDescent="0.25">
      <c r="D9" s="97" t="s">
        <v>136</v>
      </c>
      <c r="E9" s="93"/>
      <c r="F9" s="107"/>
      <c r="G9" s="378" t="s">
        <v>135</v>
      </c>
      <c r="H9" s="378"/>
      <c r="I9" s="378"/>
      <c r="J9" s="378"/>
      <c r="K9" s="379"/>
      <c r="L9" s="94" t="s">
        <v>29</v>
      </c>
      <c r="M9" s="96"/>
      <c r="N9" s="94" t="s">
        <v>69</v>
      </c>
      <c r="O9" s="95"/>
      <c r="P9" s="96"/>
      <c r="Q9" s="377" t="s">
        <v>137</v>
      </c>
      <c r="R9" s="378"/>
      <c r="S9" s="378"/>
      <c r="T9" s="378"/>
      <c r="U9" s="379"/>
      <c r="V9" s="377" t="s">
        <v>148</v>
      </c>
      <c r="W9" s="378"/>
      <c r="X9" s="378"/>
      <c r="Y9" s="379"/>
      <c r="Z9" s="66" t="s">
        <v>115</v>
      </c>
      <c r="AF9" s="28"/>
    </row>
    <row r="10" spans="1:36" s="10" customFormat="1" ht="86.25" customHeight="1" x14ac:dyDescent="0.25">
      <c r="B10" s="10" t="s">
        <v>31</v>
      </c>
      <c r="C10" s="10" t="s">
        <v>32</v>
      </c>
      <c r="D10" s="19" t="s">
        <v>33</v>
      </c>
      <c r="E10" s="109" t="s">
        <v>158</v>
      </c>
      <c r="F10" s="108" t="s">
        <v>159</v>
      </c>
      <c r="G10" s="45" t="s">
        <v>138</v>
      </c>
      <c r="H10" s="46" t="s">
        <v>139</v>
      </c>
      <c r="I10" s="46" t="s">
        <v>140</v>
      </c>
      <c r="J10" s="46" t="s">
        <v>141</v>
      </c>
      <c r="K10" s="47" t="s">
        <v>157</v>
      </c>
      <c r="L10" s="16" t="s">
        <v>25</v>
      </c>
      <c r="M10" s="14" t="s">
        <v>26</v>
      </c>
      <c r="N10" s="11" t="s">
        <v>27</v>
      </c>
      <c r="O10" s="12" t="s">
        <v>28</v>
      </c>
      <c r="P10" s="13" t="s">
        <v>61</v>
      </c>
      <c r="Q10" s="54" t="s">
        <v>68</v>
      </c>
      <c r="R10" s="55" t="s">
        <v>67</v>
      </c>
      <c r="S10" s="55" t="s">
        <v>401</v>
      </c>
      <c r="T10" s="55" t="s">
        <v>65</v>
      </c>
      <c r="U10" s="56" t="s">
        <v>66</v>
      </c>
      <c r="V10" s="11" t="s">
        <v>30</v>
      </c>
      <c r="W10" s="12" t="str">
        <f>IF($AF$12="","",CONCATENATE($AF$12," (1 si applicable)"))</f>
        <v/>
      </c>
      <c r="X10" s="12" t="str">
        <f>IF($AF$13="","",CONCATENATE($AF$13," (1 si applicable)"))</f>
        <v/>
      </c>
      <c r="Y10" s="14" t="str">
        <f>IF($AF$14="","",CONCATENATE($AF$14," (1 si applicable)"))</f>
        <v/>
      </c>
      <c r="Z10" s="67" t="s">
        <v>130</v>
      </c>
      <c r="AE10" s="29"/>
      <c r="AF10" s="29"/>
    </row>
    <row r="11" spans="1:36" x14ac:dyDescent="0.25">
      <c r="A11" s="120">
        <v>1</v>
      </c>
      <c r="B11" s="120" t="str">
        <f>IF(A11&lt;='1-Entr&amp;UEta'!$B$57,"E","B")</f>
        <v>B</v>
      </c>
      <c r="C11" s="120">
        <f>IF(A11&lt;='1-Entr&amp;UEta'!$B$57,A11,(A11-'1-Entr&amp;UEta'!$B$57))</f>
        <v>1</v>
      </c>
      <c r="D11" s="40" t="str">
        <f>IF(A11&gt;('1-Entr&amp;UEta'!$B$57+'1-Entr&amp;UEta'!$B$58),"Néant",IF(A11&lt;='1-Entr&amp;UEta'!$B$57,"Etang","Bassin"))</f>
        <v>Néant</v>
      </c>
      <c r="E11" s="110" t="str">
        <f>IF(A11&gt;('1-Entr&amp;UEta'!$B$57+'1-Entr&amp;UEta'!$B$58),"Sans objet",CONCATENATE(G11,H11,I11,J11,"-",B11,C11))</f>
        <v>Sans objet</v>
      </c>
      <c r="F11" s="114" t="str">
        <f>IF($A11&gt;('1-Entr&amp;UEta'!$B$57+'1-Entr&amp;UEta'!$B$58),"Sans objet","")</f>
        <v>Sans objet</v>
      </c>
      <c r="G11" s="105" t="str">
        <f t="shared" ref="G11:W27" si="0">IF($D11="Néant",".","")</f>
        <v>.</v>
      </c>
      <c r="H11" s="39" t="str">
        <f t="shared" ref="H11:X26" si="1">IF($D11="Néant",".","")</f>
        <v>.</v>
      </c>
      <c r="I11" s="39" t="str">
        <f t="shared" si="1"/>
        <v>.</v>
      </c>
      <c r="J11" s="39" t="str">
        <f t="shared" si="1"/>
        <v>.</v>
      </c>
      <c r="K11" s="42" t="str">
        <f t="shared" si="1"/>
        <v>.</v>
      </c>
      <c r="L11" s="5" t="str">
        <f t="shared" si="1"/>
        <v>.</v>
      </c>
      <c r="M11" s="15" t="str">
        <f t="shared" si="1"/>
        <v>.</v>
      </c>
      <c r="N11" s="21" t="str">
        <f t="shared" ref="N11:O50" si="2">IF($D11="Néant",".",0)</f>
        <v>.</v>
      </c>
      <c r="O11" s="22" t="str">
        <f t="shared" si="2"/>
        <v>.</v>
      </c>
      <c r="P11" s="20" t="str">
        <f t="shared" ref="P11" si="3">IF($D11="Néant",".",(N11*O11))</f>
        <v>.</v>
      </c>
      <c r="Q11" s="57" t="str">
        <f t="shared" si="1"/>
        <v>.</v>
      </c>
      <c r="R11" s="58" t="str">
        <f t="shared" si="1"/>
        <v>.</v>
      </c>
      <c r="S11" s="58" t="str">
        <f t="shared" si="1"/>
        <v>.</v>
      </c>
      <c r="T11" s="31" t="str">
        <f t="shared" si="1"/>
        <v>.</v>
      </c>
      <c r="U11" s="59" t="str">
        <f t="shared" si="1"/>
        <v>.</v>
      </c>
      <c r="V11" s="64" t="str">
        <f t="shared" si="1"/>
        <v>.</v>
      </c>
      <c r="W11" s="2" t="str">
        <f t="shared" si="1"/>
        <v>.</v>
      </c>
      <c r="X11" s="2" t="str">
        <f t="shared" si="1"/>
        <v>.</v>
      </c>
      <c r="Y11" s="6" t="str">
        <f t="shared" ref="Y11:Z30" si="4">IF($D11="Néant",".","")</f>
        <v>.</v>
      </c>
      <c r="Z11" s="17" t="str">
        <f t="shared" si="4"/>
        <v>.</v>
      </c>
      <c r="AE11" s="32"/>
      <c r="AF11" s="32"/>
      <c r="AG11" s="81"/>
      <c r="AH11" s="26"/>
      <c r="AI11" s="26"/>
    </row>
    <row r="12" spans="1:36" x14ac:dyDescent="0.25">
      <c r="A12" s="120">
        <v>2</v>
      </c>
      <c r="B12" s="120" t="str">
        <f>IF(A12&lt;='1-Entr&amp;UEta'!$B$57,"E","B")</f>
        <v>B</v>
      </c>
      <c r="C12" s="120">
        <f>IF(A12&lt;='1-Entr&amp;UEta'!$B$57,A12,(A12-'1-Entr&amp;UEta'!$B$57))</f>
        <v>2</v>
      </c>
      <c r="D12" s="40" t="str">
        <f>IF(A12&gt;('1-Entr&amp;UEta'!$B$57+'1-Entr&amp;UEta'!$B$58),"Néant",IF(A12&lt;='1-Entr&amp;UEta'!$B$57,"Etang","Bassin"))</f>
        <v>Néant</v>
      </c>
      <c r="E12" s="110" t="str">
        <f>IF(A12&gt;('1-Entr&amp;UEta'!$B$57+'1-Entr&amp;UEta'!$B$58),"Sans objet",CONCATENATE(G12,H12,I12,J12,"-",B12,C12))</f>
        <v>Sans objet</v>
      </c>
      <c r="F12" s="114" t="str">
        <f>IF($A12&gt;('1-Entr&amp;UEta'!$B$57+'1-Entr&amp;UEta'!$B$58),"Sans objet","")</f>
        <v>Sans objet</v>
      </c>
      <c r="G12" s="105" t="str">
        <f t="shared" si="0"/>
        <v>.</v>
      </c>
      <c r="H12" s="39" t="str">
        <f t="shared" si="1"/>
        <v>.</v>
      </c>
      <c r="I12" s="39" t="str">
        <f t="shared" si="1"/>
        <v>.</v>
      </c>
      <c r="J12" s="39" t="str">
        <f t="shared" si="1"/>
        <v>.</v>
      </c>
      <c r="K12" s="42" t="str">
        <f t="shared" si="1"/>
        <v>.</v>
      </c>
      <c r="L12" s="5" t="str">
        <f t="shared" si="1"/>
        <v>.</v>
      </c>
      <c r="M12" s="15" t="str">
        <f t="shared" si="1"/>
        <v>.</v>
      </c>
      <c r="N12" s="21" t="str">
        <f t="shared" si="2"/>
        <v>.</v>
      </c>
      <c r="O12" s="22" t="str">
        <f t="shared" si="2"/>
        <v>.</v>
      </c>
      <c r="P12" s="20" t="str">
        <f t="shared" ref="P12:P50" si="5">IF($D12="Néant",".",(N12*O12))</f>
        <v>.</v>
      </c>
      <c r="Q12" s="57" t="str">
        <f t="shared" si="1"/>
        <v>.</v>
      </c>
      <c r="R12" s="58" t="str">
        <f t="shared" si="1"/>
        <v>.</v>
      </c>
      <c r="S12" s="58" t="str">
        <f t="shared" si="1"/>
        <v>.</v>
      </c>
      <c r="T12" s="31" t="str">
        <f t="shared" si="1"/>
        <v>.</v>
      </c>
      <c r="U12" s="59" t="str">
        <f t="shared" si="1"/>
        <v>.</v>
      </c>
      <c r="V12" s="64" t="str">
        <f t="shared" si="1"/>
        <v>.</v>
      </c>
      <c r="W12" s="2" t="str">
        <f t="shared" si="1"/>
        <v>.</v>
      </c>
      <c r="X12" s="2" t="str">
        <f t="shared" si="1"/>
        <v>.</v>
      </c>
      <c r="Y12" s="6" t="str">
        <f t="shared" si="4"/>
        <v>.</v>
      </c>
      <c r="Z12" s="17" t="str">
        <f t="shared" si="4"/>
        <v>.</v>
      </c>
      <c r="AE12" s="89" t="s">
        <v>59</v>
      </c>
      <c r="AF12" s="89" t="str">
        <f>IF('1-Entr&amp;UEta'!$E$53&lt;&gt;"",'1-Entr&amp;UEta'!$E$53,"")</f>
        <v/>
      </c>
      <c r="AG12" s="89" t="s">
        <v>161</v>
      </c>
      <c r="AH12" s="89"/>
      <c r="AI12" s="89"/>
      <c r="AJ12" s="90"/>
    </row>
    <row r="13" spans="1:36" x14ac:dyDescent="0.25">
      <c r="A13" s="120">
        <v>3</v>
      </c>
      <c r="B13" s="120" t="str">
        <f>IF(A13&lt;='1-Entr&amp;UEta'!$B$57,"E","B")</f>
        <v>B</v>
      </c>
      <c r="C13" s="120">
        <f>IF(A13&lt;='1-Entr&amp;UEta'!$B$57,A13,(A13-'1-Entr&amp;UEta'!$B$57))</f>
        <v>3</v>
      </c>
      <c r="D13" s="40" t="str">
        <f>IF(A13&gt;('1-Entr&amp;UEta'!$B$57+'1-Entr&amp;UEta'!$B$58),"Néant",IF(A13&lt;='1-Entr&amp;UEta'!$B$57,"Etang","Bassin"))</f>
        <v>Néant</v>
      </c>
      <c r="E13" s="110" t="str">
        <f>IF(A13&gt;('1-Entr&amp;UEta'!$B$57+'1-Entr&amp;UEta'!$B$58),"Sans objet",CONCATENATE(G13,H13,I13,J13,"-",B13,C13))</f>
        <v>Sans objet</v>
      </c>
      <c r="F13" s="114" t="str">
        <f>IF($A13&gt;('1-Entr&amp;UEta'!$B$57+'1-Entr&amp;UEta'!$B$58),"Sans objet","")</f>
        <v>Sans objet</v>
      </c>
      <c r="G13" s="105" t="str">
        <f t="shared" si="0"/>
        <v>.</v>
      </c>
      <c r="H13" s="39" t="str">
        <f t="shared" si="1"/>
        <v>.</v>
      </c>
      <c r="I13" s="39" t="str">
        <f t="shared" si="1"/>
        <v>.</v>
      </c>
      <c r="J13" s="39" t="str">
        <f t="shared" si="1"/>
        <v>.</v>
      </c>
      <c r="K13" s="42" t="str">
        <f t="shared" si="1"/>
        <v>.</v>
      </c>
      <c r="L13" s="5" t="str">
        <f t="shared" si="1"/>
        <v>.</v>
      </c>
      <c r="M13" s="15" t="str">
        <f t="shared" si="1"/>
        <v>.</v>
      </c>
      <c r="N13" s="21" t="str">
        <f t="shared" si="2"/>
        <v>.</v>
      </c>
      <c r="O13" s="22" t="str">
        <f t="shared" si="2"/>
        <v>.</v>
      </c>
      <c r="P13" s="20" t="str">
        <f t="shared" si="5"/>
        <v>.</v>
      </c>
      <c r="Q13" s="57" t="str">
        <f t="shared" si="1"/>
        <v>.</v>
      </c>
      <c r="R13" s="58" t="str">
        <f t="shared" si="1"/>
        <v>.</v>
      </c>
      <c r="S13" s="58" t="str">
        <f t="shared" si="1"/>
        <v>.</v>
      </c>
      <c r="T13" s="31" t="str">
        <f t="shared" si="1"/>
        <v>.</v>
      </c>
      <c r="U13" s="59" t="str">
        <f t="shared" si="1"/>
        <v>.</v>
      </c>
      <c r="V13" s="64" t="str">
        <f t="shared" si="1"/>
        <v>.</v>
      </c>
      <c r="W13" s="2" t="str">
        <f t="shared" si="1"/>
        <v>.</v>
      </c>
      <c r="X13" s="2" t="str">
        <f t="shared" si="1"/>
        <v>.</v>
      </c>
      <c r="Y13" s="6" t="str">
        <f t="shared" si="4"/>
        <v>.</v>
      </c>
      <c r="Z13" s="17" t="str">
        <f t="shared" si="4"/>
        <v>.</v>
      </c>
      <c r="AE13" s="89" t="s">
        <v>36</v>
      </c>
      <c r="AF13" s="89" t="str">
        <f>IF('1-Entr&amp;UEta'!$E$54&lt;&gt;"",'1-Entr&amp;UEta'!$E$54,"")</f>
        <v/>
      </c>
      <c r="AG13" s="89" t="s">
        <v>162</v>
      </c>
      <c r="AH13" s="89"/>
      <c r="AI13" s="89"/>
      <c r="AJ13" s="90"/>
    </row>
    <row r="14" spans="1:36" x14ac:dyDescent="0.25">
      <c r="A14" s="120">
        <v>4</v>
      </c>
      <c r="B14" s="120" t="str">
        <f>IF(A14&lt;='1-Entr&amp;UEta'!$B$57,"E","B")</f>
        <v>B</v>
      </c>
      <c r="C14" s="120">
        <f>IF(A14&lt;='1-Entr&amp;UEta'!$B$57,A14,(A14-'1-Entr&amp;UEta'!$B$57))</f>
        <v>4</v>
      </c>
      <c r="D14" s="40" t="str">
        <f>IF(A14&gt;('1-Entr&amp;UEta'!$B$57+'1-Entr&amp;UEta'!$B$58),"Néant",IF(A14&lt;='1-Entr&amp;UEta'!$B$57,"Etang","Bassin"))</f>
        <v>Néant</v>
      </c>
      <c r="E14" s="110" t="str">
        <f>IF(A14&gt;('1-Entr&amp;UEta'!$B$57+'1-Entr&amp;UEta'!$B$58),"Sans objet",CONCATENATE(G14,H14,I14,J14,"-",B14,C14))</f>
        <v>Sans objet</v>
      </c>
      <c r="F14" s="114" t="str">
        <f>IF($A14&gt;('1-Entr&amp;UEta'!$B$57+'1-Entr&amp;UEta'!$B$58),"Sans objet","")</f>
        <v>Sans objet</v>
      </c>
      <c r="G14" s="105" t="str">
        <f t="shared" si="0"/>
        <v>.</v>
      </c>
      <c r="H14" s="39" t="str">
        <f t="shared" si="1"/>
        <v>.</v>
      </c>
      <c r="I14" s="39" t="str">
        <f t="shared" si="1"/>
        <v>.</v>
      </c>
      <c r="J14" s="39" t="str">
        <f t="shared" si="1"/>
        <v>.</v>
      </c>
      <c r="K14" s="42" t="str">
        <f t="shared" si="1"/>
        <v>.</v>
      </c>
      <c r="L14" s="5" t="str">
        <f t="shared" si="1"/>
        <v>.</v>
      </c>
      <c r="M14" s="15" t="str">
        <f t="shared" si="1"/>
        <v>.</v>
      </c>
      <c r="N14" s="21" t="str">
        <f t="shared" si="2"/>
        <v>.</v>
      </c>
      <c r="O14" s="22" t="str">
        <f t="shared" si="2"/>
        <v>.</v>
      </c>
      <c r="P14" s="20" t="str">
        <f t="shared" si="5"/>
        <v>.</v>
      </c>
      <c r="Q14" s="57" t="str">
        <f t="shared" si="1"/>
        <v>.</v>
      </c>
      <c r="R14" s="58" t="str">
        <f t="shared" si="1"/>
        <v>.</v>
      </c>
      <c r="S14" s="58" t="str">
        <f t="shared" si="1"/>
        <v>.</v>
      </c>
      <c r="T14" s="31" t="str">
        <f t="shared" si="1"/>
        <v>.</v>
      </c>
      <c r="U14" s="59" t="str">
        <f t="shared" si="1"/>
        <v>.</v>
      </c>
      <c r="V14" s="64" t="str">
        <f t="shared" si="1"/>
        <v>.</v>
      </c>
      <c r="W14" s="2" t="str">
        <f t="shared" si="1"/>
        <v>.</v>
      </c>
      <c r="X14" s="2" t="str">
        <f t="shared" si="1"/>
        <v>.</v>
      </c>
      <c r="Y14" s="6" t="str">
        <f t="shared" si="4"/>
        <v>.</v>
      </c>
      <c r="Z14" s="17" t="str">
        <f t="shared" si="4"/>
        <v>.</v>
      </c>
      <c r="AE14" s="89" t="s">
        <v>42</v>
      </c>
      <c r="AF14" s="89" t="str">
        <f>IF('1-Entr&amp;UEta'!$E$55&lt;&gt;"",'1-Entr&amp;UEta'!$E$55,"")</f>
        <v/>
      </c>
      <c r="AG14" s="89" t="s">
        <v>163</v>
      </c>
      <c r="AH14" s="89"/>
      <c r="AI14" s="89"/>
      <c r="AJ14" s="90"/>
    </row>
    <row r="15" spans="1:36" x14ac:dyDescent="0.25">
      <c r="A15" s="120">
        <v>5</v>
      </c>
      <c r="B15" s="120" t="str">
        <f>IF(A15&lt;='1-Entr&amp;UEta'!$B$57,"E","B")</f>
        <v>B</v>
      </c>
      <c r="C15" s="120">
        <f>IF(A15&lt;='1-Entr&amp;UEta'!$B$57,A15,(A15-'1-Entr&amp;UEta'!$B$57))</f>
        <v>5</v>
      </c>
      <c r="D15" s="40" t="str">
        <f>IF(A15&gt;('1-Entr&amp;UEta'!$B$57+'1-Entr&amp;UEta'!$B$58),"Néant",IF(A15&lt;='1-Entr&amp;UEta'!$B$57,"Etang","Bassin"))</f>
        <v>Néant</v>
      </c>
      <c r="E15" s="110" t="str">
        <f>IF(A15&gt;('1-Entr&amp;UEta'!$B$57+'1-Entr&amp;UEta'!$B$58),"Sans objet",CONCATENATE(G15,H15,I15,J15,"-",B15,C15))</f>
        <v>Sans objet</v>
      </c>
      <c r="F15" s="114" t="str">
        <f>IF($A15&gt;('1-Entr&amp;UEta'!$B$57+'1-Entr&amp;UEta'!$B$58),"Sans objet","")</f>
        <v>Sans objet</v>
      </c>
      <c r="G15" s="105" t="str">
        <f t="shared" si="0"/>
        <v>.</v>
      </c>
      <c r="H15" s="39" t="str">
        <f t="shared" si="1"/>
        <v>.</v>
      </c>
      <c r="I15" s="39" t="str">
        <f t="shared" si="1"/>
        <v>.</v>
      </c>
      <c r="J15" s="39" t="str">
        <f t="shared" si="1"/>
        <v>.</v>
      </c>
      <c r="K15" s="42" t="str">
        <f t="shared" si="1"/>
        <v>.</v>
      </c>
      <c r="L15" s="5" t="str">
        <f t="shared" si="1"/>
        <v>.</v>
      </c>
      <c r="M15" s="15" t="str">
        <f t="shared" si="1"/>
        <v>.</v>
      </c>
      <c r="N15" s="21" t="str">
        <f t="shared" si="2"/>
        <v>.</v>
      </c>
      <c r="O15" s="22" t="str">
        <f t="shared" si="2"/>
        <v>.</v>
      </c>
      <c r="P15" s="20" t="str">
        <f t="shared" si="5"/>
        <v>.</v>
      </c>
      <c r="Q15" s="57" t="str">
        <f t="shared" si="1"/>
        <v>.</v>
      </c>
      <c r="R15" s="58" t="str">
        <f t="shared" si="1"/>
        <v>.</v>
      </c>
      <c r="S15" s="58" t="str">
        <f t="shared" si="1"/>
        <v>.</v>
      </c>
      <c r="T15" s="31" t="str">
        <f t="shared" si="1"/>
        <v>.</v>
      </c>
      <c r="U15" s="59" t="str">
        <f t="shared" si="1"/>
        <v>.</v>
      </c>
      <c r="V15" s="64" t="str">
        <f t="shared" si="1"/>
        <v>.</v>
      </c>
      <c r="W15" s="2" t="str">
        <f t="shared" si="1"/>
        <v>.</v>
      </c>
      <c r="X15" s="2" t="str">
        <f t="shared" si="1"/>
        <v>.</v>
      </c>
      <c r="Y15" s="6" t="str">
        <f t="shared" si="4"/>
        <v>.</v>
      </c>
      <c r="Z15" s="17" t="str">
        <f t="shared" si="4"/>
        <v>.</v>
      </c>
      <c r="AE15" s="89" t="s">
        <v>43</v>
      </c>
      <c r="AF15" s="89"/>
      <c r="AG15" s="89" t="s">
        <v>164</v>
      </c>
      <c r="AH15" s="89"/>
      <c r="AI15" s="89"/>
      <c r="AJ15" s="90"/>
    </row>
    <row r="16" spans="1:36" x14ac:dyDescent="0.25">
      <c r="A16" s="120">
        <v>6</v>
      </c>
      <c r="B16" s="120" t="str">
        <f>IF(A16&lt;='1-Entr&amp;UEta'!$B$57,"E","B")</f>
        <v>B</v>
      </c>
      <c r="C16" s="120">
        <f>IF(A16&lt;='1-Entr&amp;UEta'!$B$57,A16,(A16-'1-Entr&amp;UEta'!$B$57))</f>
        <v>6</v>
      </c>
      <c r="D16" s="40" t="str">
        <f>IF(A16&gt;('1-Entr&amp;UEta'!$B$57+'1-Entr&amp;UEta'!$B$58),"Néant",IF(A16&lt;='1-Entr&amp;UEta'!$B$57,"Etang","Bassin"))</f>
        <v>Néant</v>
      </c>
      <c r="E16" s="110" t="str">
        <f>IF(A16&gt;('1-Entr&amp;UEta'!$B$57+'1-Entr&amp;UEta'!$B$58),"Sans objet",CONCATENATE(G16,H16,I16,J16,"-",B16,C16))</f>
        <v>Sans objet</v>
      </c>
      <c r="F16" s="114" t="str">
        <f>IF($A16&gt;('1-Entr&amp;UEta'!$B$57+'1-Entr&amp;UEta'!$B$58),"Sans objet","")</f>
        <v>Sans objet</v>
      </c>
      <c r="G16" s="105" t="str">
        <f t="shared" si="0"/>
        <v>.</v>
      </c>
      <c r="H16" s="39" t="str">
        <f t="shared" si="1"/>
        <v>.</v>
      </c>
      <c r="I16" s="39" t="str">
        <f t="shared" si="1"/>
        <v>.</v>
      </c>
      <c r="J16" s="39" t="str">
        <f t="shared" si="1"/>
        <v>.</v>
      </c>
      <c r="K16" s="42" t="str">
        <f t="shared" si="1"/>
        <v>.</v>
      </c>
      <c r="L16" s="5" t="str">
        <f t="shared" si="1"/>
        <v>.</v>
      </c>
      <c r="M16" s="15" t="str">
        <f t="shared" si="1"/>
        <v>.</v>
      </c>
      <c r="N16" s="21" t="str">
        <f t="shared" si="2"/>
        <v>.</v>
      </c>
      <c r="O16" s="22" t="str">
        <f t="shared" si="2"/>
        <v>.</v>
      </c>
      <c r="P16" s="20" t="str">
        <f t="shared" si="5"/>
        <v>.</v>
      </c>
      <c r="Q16" s="57" t="str">
        <f t="shared" si="1"/>
        <v>.</v>
      </c>
      <c r="R16" s="58" t="str">
        <f t="shared" si="1"/>
        <v>.</v>
      </c>
      <c r="S16" s="58" t="str">
        <f t="shared" si="1"/>
        <v>.</v>
      </c>
      <c r="T16" s="31" t="str">
        <f t="shared" si="1"/>
        <v>.</v>
      </c>
      <c r="U16" s="59" t="str">
        <f t="shared" si="1"/>
        <v>.</v>
      </c>
      <c r="V16" s="64" t="str">
        <f t="shared" si="1"/>
        <v>.</v>
      </c>
      <c r="W16" s="2" t="str">
        <f t="shared" si="1"/>
        <v>.</v>
      </c>
      <c r="X16" s="2" t="str">
        <f t="shared" si="1"/>
        <v>.</v>
      </c>
      <c r="Y16" s="6" t="str">
        <f t="shared" si="4"/>
        <v>.</v>
      </c>
      <c r="Z16" s="17" t="str">
        <f t="shared" si="4"/>
        <v>.</v>
      </c>
      <c r="AE16" s="113" t="s">
        <v>60</v>
      </c>
      <c r="AF16" s="113"/>
      <c r="AG16" s="89" t="s">
        <v>165</v>
      </c>
      <c r="AH16" s="90"/>
      <c r="AI16" s="90"/>
      <c r="AJ16" s="90"/>
    </row>
    <row r="17" spans="1:36" x14ac:dyDescent="0.25">
      <c r="A17" s="120">
        <v>7</v>
      </c>
      <c r="B17" s="120" t="str">
        <f>IF(A17&lt;='1-Entr&amp;UEta'!$B$57,"E","B")</f>
        <v>B</v>
      </c>
      <c r="C17" s="120">
        <f>IF(A17&lt;='1-Entr&amp;UEta'!$B$57,A17,(A17-'1-Entr&amp;UEta'!$B$57))</f>
        <v>7</v>
      </c>
      <c r="D17" s="40" t="str">
        <f>IF(A17&gt;('1-Entr&amp;UEta'!$B$57+'1-Entr&amp;UEta'!$B$58),"Néant",IF(A17&lt;='1-Entr&amp;UEta'!$B$57,"Etang","Bassin"))</f>
        <v>Néant</v>
      </c>
      <c r="E17" s="110" t="str">
        <f>IF(A17&gt;('1-Entr&amp;UEta'!$B$57+'1-Entr&amp;UEta'!$B$58),"Sans objet",CONCATENATE(G17,H17,I17,J17,"-",B17,C17))</f>
        <v>Sans objet</v>
      </c>
      <c r="F17" s="114" t="str">
        <f>IF($A17&gt;('1-Entr&amp;UEta'!$B$57+'1-Entr&amp;UEta'!$B$58),"Sans objet","")</f>
        <v>Sans objet</v>
      </c>
      <c r="G17" s="105" t="str">
        <f t="shared" si="0"/>
        <v>.</v>
      </c>
      <c r="H17" s="39" t="str">
        <f t="shared" si="1"/>
        <v>.</v>
      </c>
      <c r="I17" s="39" t="str">
        <f t="shared" si="1"/>
        <v>.</v>
      </c>
      <c r="J17" s="39" t="str">
        <f t="shared" si="1"/>
        <v>.</v>
      </c>
      <c r="K17" s="42" t="str">
        <f t="shared" si="1"/>
        <v>.</v>
      </c>
      <c r="L17" s="5" t="str">
        <f t="shared" si="1"/>
        <v>.</v>
      </c>
      <c r="M17" s="15" t="str">
        <f t="shared" si="1"/>
        <v>.</v>
      </c>
      <c r="N17" s="21" t="str">
        <f t="shared" si="2"/>
        <v>.</v>
      </c>
      <c r="O17" s="22" t="str">
        <f t="shared" si="2"/>
        <v>.</v>
      </c>
      <c r="P17" s="20" t="str">
        <f t="shared" si="5"/>
        <v>.</v>
      </c>
      <c r="Q17" s="57" t="str">
        <f t="shared" si="1"/>
        <v>.</v>
      </c>
      <c r="R17" s="58" t="str">
        <f t="shared" si="1"/>
        <v>.</v>
      </c>
      <c r="S17" s="58" t="str">
        <f t="shared" si="1"/>
        <v>.</v>
      </c>
      <c r="T17" s="31" t="str">
        <f t="shared" si="1"/>
        <v>.</v>
      </c>
      <c r="U17" s="59" t="str">
        <f t="shared" si="1"/>
        <v>.</v>
      </c>
      <c r="V17" s="64" t="str">
        <f t="shared" si="1"/>
        <v>.</v>
      </c>
      <c r="W17" s="2" t="str">
        <f t="shared" si="1"/>
        <v>.</v>
      </c>
      <c r="X17" s="2" t="str">
        <f t="shared" si="1"/>
        <v>.</v>
      </c>
      <c r="Y17" s="6" t="str">
        <f t="shared" si="4"/>
        <v>.</v>
      </c>
      <c r="Z17" s="17" t="str">
        <f t="shared" si="4"/>
        <v>.</v>
      </c>
      <c r="AE17" s="113"/>
      <c r="AF17" s="113" t="str">
        <f>IF('1-Entr&amp;UEta'!B54='1-Entr&amp;UEta'!$B$94,'1-Entr&amp;UEta'!E54,"")</f>
        <v/>
      </c>
      <c r="AG17" s="89" t="s">
        <v>166</v>
      </c>
      <c r="AH17" s="90"/>
      <c r="AI17" s="90"/>
      <c r="AJ17" s="91"/>
    </row>
    <row r="18" spans="1:36" x14ac:dyDescent="0.25">
      <c r="A18" s="120">
        <v>8</v>
      </c>
      <c r="B18" s="120" t="str">
        <f>IF(A18&lt;='1-Entr&amp;UEta'!$B$57,"E","B")</f>
        <v>B</v>
      </c>
      <c r="C18" s="120">
        <f>IF(A18&lt;='1-Entr&amp;UEta'!$B$57,A18,(A18-'1-Entr&amp;UEta'!$B$57))</f>
        <v>8</v>
      </c>
      <c r="D18" s="40" t="str">
        <f>IF(A18&gt;('1-Entr&amp;UEta'!$B$57+'1-Entr&amp;UEta'!$B$58),"Néant",IF(A18&lt;='1-Entr&amp;UEta'!$B$57,"Etang","Bassin"))</f>
        <v>Néant</v>
      </c>
      <c r="E18" s="110" t="str">
        <f>IF(A18&gt;('1-Entr&amp;UEta'!$B$57+'1-Entr&amp;UEta'!$B$58),"Sans objet",CONCATENATE(G18,H18,I18,J18,"-",B18,C18))</f>
        <v>Sans objet</v>
      </c>
      <c r="F18" s="114" t="str">
        <f>IF($A18&gt;('1-Entr&amp;UEta'!$B$57+'1-Entr&amp;UEta'!$B$58),"Sans objet","")</f>
        <v>Sans objet</v>
      </c>
      <c r="G18" s="105" t="str">
        <f t="shared" si="0"/>
        <v>.</v>
      </c>
      <c r="H18" s="39" t="str">
        <f t="shared" si="1"/>
        <v>.</v>
      </c>
      <c r="I18" s="39" t="str">
        <f t="shared" si="1"/>
        <v>.</v>
      </c>
      <c r="J18" s="39" t="str">
        <f t="shared" si="1"/>
        <v>.</v>
      </c>
      <c r="K18" s="42" t="str">
        <f t="shared" si="1"/>
        <v>.</v>
      </c>
      <c r="L18" s="5" t="str">
        <f t="shared" si="1"/>
        <v>.</v>
      </c>
      <c r="M18" s="15" t="str">
        <f t="shared" si="1"/>
        <v>.</v>
      </c>
      <c r="N18" s="21" t="str">
        <f t="shared" si="2"/>
        <v>.</v>
      </c>
      <c r="O18" s="22" t="str">
        <f t="shared" si="2"/>
        <v>.</v>
      </c>
      <c r="P18" s="20" t="str">
        <f t="shared" si="5"/>
        <v>.</v>
      </c>
      <c r="Q18" s="57" t="str">
        <f t="shared" si="1"/>
        <v>.</v>
      </c>
      <c r="R18" s="58" t="str">
        <f t="shared" si="1"/>
        <v>.</v>
      </c>
      <c r="S18" s="58" t="str">
        <f t="shared" si="1"/>
        <v>.</v>
      </c>
      <c r="T18" s="31" t="str">
        <f t="shared" si="1"/>
        <v>.</v>
      </c>
      <c r="U18" s="59" t="str">
        <f t="shared" si="1"/>
        <v>.</v>
      </c>
      <c r="V18" s="64" t="str">
        <f t="shared" si="1"/>
        <v>.</v>
      </c>
      <c r="W18" s="2" t="str">
        <f t="shared" si="1"/>
        <v>.</v>
      </c>
      <c r="X18" s="2" t="str">
        <f t="shared" si="1"/>
        <v>.</v>
      </c>
      <c r="Y18" s="6" t="str">
        <f t="shared" si="4"/>
        <v>.</v>
      </c>
      <c r="Z18" s="17" t="str">
        <f t="shared" si="4"/>
        <v>.</v>
      </c>
      <c r="AE18" s="113"/>
      <c r="AF18" s="113" t="str">
        <f>IF('1-Entr&amp;UEta'!B55='1-Entr&amp;UEta'!$B$94,'1-Entr&amp;UEta'!E55,"")</f>
        <v/>
      </c>
      <c r="AG18" s="89" t="s">
        <v>167</v>
      </c>
      <c r="AH18" s="90"/>
      <c r="AI18" s="90"/>
      <c r="AJ18" s="91"/>
    </row>
    <row r="19" spans="1:36" x14ac:dyDescent="0.25">
      <c r="A19" s="120">
        <v>9</v>
      </c>
      <c r="B19" s="120" t="str">
        <f>IF(A19&lt;='1-Entr&amp;UEta'!$B$57,"E","B")</f>
        <v>B</v>
      </c>
      <c r="C19" s="120">
        <f>IF(A19&lt;='1-Entr&amp;UEta'!$B$57,A19,(A19-'1-Entr&amp;UEta'!$B$57))</f>
        <v>9</v>
      </c>
      <c r="D19" s="40" t="str">
        <f>IF(A19&gt;('1-Entr&amp;UEta'!$B$57+'1-Entr&amp;UEta'!$B$58),"Néant",IF(A19&lt;='1-Entr&amp;UEta'!$B$57,"Etang","Bassin"))</f>
        <v>Néant</v>
      </c>
      <c r="E19" s="110" t="str">
        <f>IF(A19&gt;('1-Entr&amp;UEta'!$B$57+'1-Entr&amp;UEta'!$B$58),"Sans objet",CONCATENATE(G19,H19,I19,J19,"-",B19,C19))</f>
        <v>Sans objet</v>
      </c>
      <c r="F19" s="114" t="str">
        <f>IF($A19&gt;('1-Entr&amp;UEta'!$B$57+'1-Entr&amp;UEta'!$B$58),"Sans objet","")</f>
        <v>Sans objet</v>
      </c>
      <c r="G19" s="105" t="str">
        <f t="shared" si="0"/>
        <v>.</v>
      </c>
      <c r="H19" s="39" t="str">
        <f t="shared" si="1"/>
        <v>.</v>
      </c>
      <c r="I19" s="39" t="str">
        <f t="shared" si="1"/>
        <v>.</v>
      </c>
      <c r="J19" s="39" t="str">
        <f t="shared" si="1"/>
        <v>.</v>
      </c>
      <c r="K19" s="42" t="str">
        <f t="shared" si="1"/>
        <v>.</v>
      </c>
      <c r="L19" s="5" t="str">
        <f t="shared" si="1"/>
        <v>.</v>
      </c>
      <c r="M19" s="15" t="str">
        <f t="shared" si="1"/>
        <v>.</v>
      </c>
      <c r="N19" s="21" t="str">
        <f t="shared" si="2"/>
        <v>.</v>
      </c>
      <c r="O19" s="22" t="str">
        <f t="shared" si="2"/>
        <v>.</v>
      </c>
      <c r="P19" s="20" t="str">
        <f t="shared" si="5"/>
        <v>.</v>
      </c>
      <c r="Q19" s="57" t="str">
        <f t="shared" si="1"/>
        <v>.</v>
      </c>
      <c r="R19" s="58" t="str">
        <f t="shared" si="1"/>
        <v>.</v>
      </c>
      <c r="S19" s="58" t="str">
        <f t="shared" si="1"/>
        <v>.</v>
      </c>
      <c r="T19" s="31" t="str">
        <f t="shared" si="1"/>
        <v>.</v>
      </c>
      <c r="U19" s="59" t="str">
        <f t="shared" si="1"/>
        <v>.</v>
      </c>
      <c r="V19" s="64" t="str">
        <f t="shared" si="1"/>
        <v>.</v>
      </c>
      <c r="W19" s="2" t="str">
        <f t="shared" si="1"/>
        <v>.</v>
      </c>
      <c r="X19" s="2" t="str">
        <f t="shared" si="1"/>
        <v>.</v>
      </c>
      <c r="Y19" s="6" t="str">
        <f t="shared" si="4"/>
        <v>.</v>
      </c>
      <c r="Z19" s="17" t="str">
        <f t="shared" si="4"/>
        <v>.</v>
      </c>
      <c r="AE19" s="113"/>
      <c r="AF19" s="113"/>
      <c r="AG19" s="89" t="s">
        <v>168</v>
      </c>
      <c r="AH19" s="90"/>
      <c r="AI19" s="90"/>
      <c r="AJ19" s="91"/>
    </row>
    <row r="20" spans="1:36" x14ac:dyDescent="0.25">
      <c r="A20" s="120">
        <v>10</v>
      </c>
      <c r="B20" s="120" t="str">
        <f>IF(A20&lt;='1-Entr&amp;UEta'!$B$57,"E","B")</f>
        <v>B</v>
      </c>
      <c r="C20" s="120">
        <f>IF(A20&lt;='1-Entr&amp;UEta'!$B$57,A20,(A20-'1-Entr&amp;UEta'!$B$57))</f>
        <v>10</v>
      </c>
      <c r="D20" s="40" t="str">
        <f>IF(A20&gt;('1-Entr&amp;UEta'!$B$57+'1-Entr&amp;UEta'!$B$58),"Néant",IF(A20&lt;='1-Entr&amp;UEta'!$B$57,"Etang","Bassin"))</f>
        <v>Néant</v>
      </c>
      <c r="E20" s="110" t="str">
        <f>IF(A20&gt;('1-Entr&amp;UEta'!$B$57+'1-Entr&amp;UEta'!$B$58),"Sans objet",CONCATENATE(G20,H20,I20,J20,"-",B20,C20))</f>
        <v>Sans objet</v>
      </c>
      <c r="F20" s="114" t="str">
        <f>IF($A20&gt;('1-Entr&amp;UEta'!$B$57+'1-Entr&amp;UEta'!$B$58),"Sans objet","")</f>
        <v>Sans objet</v>
      </c>
      <c r="G20" s="105" t="str">
        <f t="shared" si="0"/>
        <v>.</v>
      </c>
      <c r="H20" s="39" t="str">
        <f t="shared" si="1"/>
        <v>.</v>
      </c>
      <c r="I20" s="39" t="str">
        <f t="shared" si="1"/>
        <v>.</v>
      </c>
      <c r="J20" s="39" t="str">
        <f t="shared" si="1"/>
        <v>.</v>
      </c>
      <c r="K20" s="42" t="str">
        <f t="shared" si="1"/>
        <v>.</v>
      </c>
      <c r="L20" s="5" t="str">
        <f t="shared" si="1"/>
        <v>.</v>
      </c>
      <c r="M20" s="15" t="str">
        <f t="shared" si="1"/>
        <v>.</v>
      </c>
      <c r="N20" s="21" t="str">
        <f t="shared" si="2"/>
        <v>.</v>
      </c>
      <c r="O20" s="22" t="str">
        <f t="shared" si="2"/>
        <v>.</v>
      </c>
      <c r="P20" s="20" t="str">
        <f t="shared" si="5"/>
        <v>.</v>
      </c>
      <c r="Q20" s="57" t="str">
        <f t="shared" si="1"/>
        <v>.</v>
      </c>
      <c r="R20" s="58" t="str">
        <f t="shared" si="1"/>
        <v>.</v>
      </c>
      <c r="S20" s="58" t="str">
        <f t="shared" si="1"/>
        <v>.</v>
      </c>
      <c r="T20" s="31" t="str">
        <f t="shared" si="1"/>
        <v>.</v>
      </c>
      <c r="U20" s="59" t="str">
        <f t="shared" si="1"/>
        <v>.</v>
      </c>
      <c r="V20" s="64" t="str">
        <f t="shared" si="1"/>
        <v>.</v>
      </c>
      <c r="W20" s="2" t="str">
        <f t="shared" si="1"/>
        <v>.</v>
      </c>
      <c r="X20" s="2" t="str">
        <f t="shared" si="1"/>
        <v>.</v>
      </c>
      <c r="Y20" s="6" t="str">
        <f t="shared" si="4"/>
        <v>.</v>
      </c>
      <c r="Z20" s="17" t="str">
        <f t="shared" si="4"/>
        <v>.</v>
      </c>
      <c r="AE20" s="113"/>
      <c r="AF20" s="113"/>
      <c r="AG20" s="89" t="s">
        <v>169</v>
      </c>
      <c r="AH20" s="91"/>
      <c r="AI20" s="91"/>
      <c r="AJ20" s="91"/>
    </row>
    <row r="21" spans="1:36" x14ac:dyDescent="0.25">
      <c r="A21" s="120">
        <v>11</v>
      </c>
      <c r="B21" s="120" t="str">
        <f>IF(A21&lt;='1-Entr&amp;UEta'!$B$57,"E","B")</f>
        <v>B</v>
      </c>
      <c r="C21" s="120">
        <f>IF(A21&lt;='1-Entr&amp;UEta'!$B$57,A21,(A21-'1-Entr&amp;UEta'!$B$57))</f>
        <v>11</v>
      </c>
      <c r="D21" s="40" t="str">
        <f>IF(A21&gt;('1-Entr&amp;UEta'!$B$57+'1-Entr&amp;UEta'!$B$58),"Néant",IF(A21&lt;='1-Entr&amp;UEta'!$B$57,"Etang","Bassin"))</f>
        <v>Néant</v>
      </c>
      <c r="E21" s="110" t="str">
        <f>IF(A21&gt;('1-Entr&amp;UEta'!$B$57+'1-Entr&amp;UEta'!$B$58),"Sans objet",CONCATENATE(G21,H21,I21,J21,"-",B21,C21))</f>
        <v>Sans objet</v>
      </c>
      <c r="F21" s="114" t="str">
        <f>IF($A21&gt;('1-Entr&amp;UEta'!$B$57+'1-Entr&amp;UEta'!$B$58),"Sans objet","")</f>
        <v>Sans objet</v>
      </c>
      <c r="G21" s="105" t="str">
        <f t="shared" si="0"/>
        <v>.</v>
      </c>
      <c r="H21" s="39" t="str">
        <f t="shared" si="1"/>
        <v>.</v>
      </c>
      <c r="I21" s="39" t="str">
        <f t="shared" si="1"/>
        <v>.</v>
      </c>
      <c r="J21" s="39" t="str">
        <f t="shared" si="1"/>
        <v>.</v>
      </c>
      <c r="K21" s="42" t="str">
        <f t="shared" si="1"/>
        <v>.</v>
      </c>
      <c r="L21" s="5" t="str">
        <f t="shared" si="1"/>
        <v>.</v>
      </c>
      <c r="M21" s="15" t="str">
        <f t="shared" si="1"/>
        <v>.</v>
      </c>
      <c r="N21" s="21" t="str">
        <f t="shared" si="2"/>
        <v>.</v>
      </c>
      <c r="O21" s="22" t="str">
        <f t="shared" si="2"/>
        <v>.</v>
      </c>
      <c r="P21" s="20" t="str">
        <f t="shared" si="5"/>
        <v>.</v>
      </c>
      <c r="Q21" s="57" t="str">
        <f t="shared" si="1"/>
        <v>.</v>
      </c>
      <c r="R21" s="58" t="str">
        <f t="shared" si="1"/>
        <v>.</v>
      </c>
      <c r="S21" s="58" t="str">
        <f t="shared" si="1"/>
        <v>.</v>
      </c>
      <c r="T21" s="31" t="str">
        <f t="shared" si="1"/>
        <v>.</v>
      </c>
      <c r="U21" s="59" t="str">
        <f t="shared" si="1"/>
        <v>.</v>
      </c>
      <c r="V21" s="64" t="str">
        <f t="shared" si="1"/>
        <v>.</v>
      </c>
      <c r="W21" s="2" t="str">
        <f t="shared" si="1"/>
        <v>.</v>
      </c>
      <c r="X21" s="2" t="str">
        <f t="shared" si="1"/>
        <v>.</v>
      </c>
      <c r="Y21" s="6" t="str">
        <f t="shared" si="4"/>
        <v>.</v>
      </c>
      <c r="Z21" s="17" t="str">
        <f t="shared" si="4"/>
        <v>.</v>
      </c>
      <c r="AE21" s="92"/>
      <c r="AF21" s="92"/>
      <c r="AG21" s="89" t="s">
        <v>60</v>
      </c>
      <c r="AH21" s="91"/>
      <c r="AI21" s="91"/>
      <c r="AJ21" s="91"/>
    </row>
    <row r="22" spans="1:36" x14ac:dyDescent="0.25">
      <c r="A22" s="120">
        <v>12</v>
      </c>
      <c r="B22" s="120" t="str">
        <f>IF(A22&lt;='1-Entr&amp;UEta'!$B$57,"E","B")</f>
        <v>B</v>
      </c>
      <c r="C22" s="120">
        <f>IF(A22&lt;='1-Entr&amp;UEta'!$B$57,A22,(A22-'1-Entr&amp;UEta'!$B$57))</f>
        <v>12</v>
      </c>
      <c r="D22" s="40" t="str">
        <f>IF(A22&gt;('1-Entr&amp;UEta'!$B$57+'1-Entr&amp;UEta'!$B$58),"Néant",IF(A22&lt;='1-Entr&amp;UEta'!$B$57,"Etang","Bassin"))</f>
        <v>Néant</v>
      </c>
      <c r="E22" s="110" t="str">
        <f>IF(A22&gt;('1-Entr&amp;UEta'!$B$57+'1-Entr&amp;UEta'!$B$58),"Sans objet",CONCATENATE(G22,H22,I22,J22,"-",B22,C22))</f>
        <v>Sans objet</v>
      </c>
      <c r="F22" s="114" t="str">
        <f>IF($A22&gt;('1-Entr&amp;UEta'!$B$57+'1-Entr&amp;UEta'!$B$58),"Sans objet","")</f>
        <v>Sans objet</v>
      </c>
      <c r="G22" s="105" t="str">
        <f t="shared" si="0"/>
        <v>.</v>
      </c>
      <c r="H22" s="39" t="str">
        <f t="shared" si="1"/>
        <v>.</v>
      </c>
      <c r="I22" s="39" t="str">
        <f t="shared" si="1"/>
        <v>.</v>
      </c>
      <c r="J22" s="39" t="str">
        <f t="shared" si="1"/>
        <v>.</v>
      </c>
      <c r="K22" s="42" t="str">
        <f t="shared" si="1"/>
        <v>.</v>
      </c>
      <c r="L22" s="5" t="str">
        <f t="shared" si="1"/>
        <v>.</v>
      </c>
      <c r="M22" s="15" t="str">
        <f t="shared" si="1"/>
        <v>.</v>
      </c>
      <c r="N22" s="21" t="str">
        <f t="shared" si="2"/>
        <v>.</v>
      </c>
      <c r="O22" s="22" t="str">
        <f t="shared" si="2"/>
        <v>.</v>
      </c>
      <c r="P22" s="20" t="str">
        <f t="shared" si="5"/>
        <v>.</v>
      </c>
      <c r="Q22" s="57" t="str">
        <f t="shared" si="1"/>
        <v>.</v>
      </c>
      <c r="R22" s="58" t="str">
        <f t="shared" si="1"/>
        <v>.</v>
      </c>
      <c r="S22" s="58" t="str">
        <f t="shared" si="1"/>
        <v>.</v>
      </c>
      <c r="T22" s="31" t="str">
        <f t="shared" si="1"/>
        <v>.</v>
      </c>
      <c r="U22" s="59" t="str">
        <f t="shared" si="1"/>
        <v>.</v>
      </c>
      <c r="V22" s="64" t="str">
        <f t="shared" si="1"/>
        <v>.</v>
      </c>
      <c r="W22" s="2" t="str">
        <f t="shared" si="1"/>
        <v>.</v>
      </c>
      <c r="X22" s="2" t="str">
        <f t="shared" si="1"/>
        <v>.</v>
      </c>
      <c r="Y22" s="6" t="str">
        <f t="shared" si="4"/>
        <v>.</v>
      </c>
      <c r="Z22" s="17" t="str">
        <f t="shared" si="4"/>
        <v>.</v>
      </c>
      <c r="AE22" s="92"/>
      <c r="AF22" s="92"/>
      <c r="AG22" s="89" t="str">
        <f>IF($D11&lt;&gt;"Néant",CONCATENATE("autre bassin/étang code auto. ",RIGHT($E11,3)),"")</f>
        <v/>
      </c>
      <c r="AH22" s="91"/>
      <c r="AI22" s="91"/>
      <c r="AJ22" s="91"/>
    </row>
    <row r="23" spans="1:36" x14ac:dyDescent="0.25">
      <c r="A23" s="120">
        <v>13</v>
      </c>
      <c r="B23" s="120" t="str">
        <f>IF(A23&lt;='1-Entr&amp;UEta'!$B$57,"E","B")</f>
        <v>B</v>
      </c>
      <c r="C23" s="120">
        <f>IF(A23&lt;='1-Entr&amp;UEta'!$B$57,A23,(A23-'1-Entr&amp;UEta'!$B$57))</f>
        <v>13</v>
      </c>
      <c r="D23" s="40" t="str">
        <f>IF(A23&gt;('1-Entr&amp;UEta'!$B$57+'1-Entr&amp;UEta'!$B$58),"Néant",IF(A23&lt;='1-Entr&amp;UEta'!$B$57,"Etang","Bassin"))</f>
        <v>Néant</v>
      </c>
      <c r="E23" s="110" t="str">
        <f>IF(A23&gt;('1-Entr&amp;UEta'!$B$57+'1-Entr&amp;UEta'!$B$58),"Sans objet",CONCATENATE(G23,H23,I23,J23,"-",B23,C23))</f>
        <v>Sans objet</v>
      </c>
      <c r="F23" s="114" t="str">
        <f>IF($A23&gt;('1-Entr&amp;UEta'!$B$57+'1-Entr&amp;UEta'!$B$58),"Sans objet","")</f>
        <v>Sans objet</v>
      </c>
      <c r="G23" s="105" t="str">
        <f t="shared" si="0"/>
        <v>.</v>
      </c>
      <c r="H23" s="39" t="str">
        <f t="shared" si="1"/>
        <v>.</v>
      </c>
      <c r="I23" s="39" t="str">
        <f t="shared" si="1"/>
        <v>.</v>
      </c>
      <c r="J23" s="39" t="str">
        <f t="shared" si="1"/>
        <v>.</v>
      </c>
      <c r="K23" s="42" t="str">
        <f t="shared" si="1"/>
        <v>.</v>
      </c>
      <c r="L23" s="5" t="str">
        <f t="shared" si="1"/>
        <v>.</v>
      </c>
      <c r="M23" s="15" t="str">
        <f t="shared" si="1"/>
        <v>.</v>
      </c>
      <c r="N23" s="21" t="str">
        <f t="shared" si="2"/>
        <v>.</v>
      </c>
      <c r="O23" s="22" t="str">
        <f t="shared" si="2"/>
        <v>.</v>
      </c>
      <c r="P23" s="20" t="str">
        <f t="shared" si="5"/>
        <v>.</v>
      </c>
      <c r="Q23" s="57" t="str">
        <f t="shared" si="1"/>
        <v>.</v>
      </c>
      <c r="R23" s="58" t="str">
        <f t="shared" si="1"/>
        <v>.</v>
      </c>
      <c r="S23" s="58" t="str">
        <f t="shared" si="1"/>
        <v>.</v>
      </c>
      <c r="T23" s="31" t="str">
        <f t="shared" si="1"/>
        <v>.</v>
      </c>
      <c r="U23" s="59" t="str">
        <f t="shared" si="1"/>
        <v>.</v>
      </c>
      <c r="V23" s="64" t="str">
        <f t="shared" si="1"/>
        <v>.</v>
      </c>
      <c r="W23" s="2" t="str">
        <f t="shared" si="1"/>
        <v>.</v>
      </c>
      <c r="X23" s="2" t="str">
        <f t="shared" si="1"/>
        <v>.</v>
      </c>
      <c r="Y23" s="6" t="str">
        <f t="shared" si="4"/>
        <v>.</v>
      </c>
      <c r="Z23" s="17" t="str">
        <f t="shared" si="4"/>
        <v>.</v>
      </c>
      <c r="AE23" s="92"/>
      <c r="AF23" s="92"/>
      <c r="AG23" s="89" t="str">
        <f t="shared" ref="AG23:AG61" si="6">IF($D12&lt;&gt;"Néant",CONCATENATE("autre bassin/étang code auto. ",RIGHT($E12,3)),"")</f>
        <v/>
      </c>
      <c r="AH23" s="91"/>
      <c r="AI23" s="91"/>
      <c r="AJ23" s="91"/>
    </row>
    <row r="24" spans="1:36" x14ac:dyDescent="0.25">
      <c r="A24" s="120">
        <v>14</v>
      </c>
      <c r="B24" s="120" t="str">
        <f>IF(A24&lt;='1-Entr&amp;UEta'!$B$57,"E","B")</f>
        <v>B</v>
      </c>
      <c r="C24" s="120">
        <f>IF(A24&lt;='1-Entr&amp;UEta'!$B$57,A24,(A24-'1-Entr&amp;UEta'!$B$57))</f>
        <v>14</v>
      </c>
      <c r="D24" s="40" t="str">
        <f>IF(A24&gt;('1-Entr&amp;UEta'!$B$57+'1-Entr&amp;UEta'!$B$58),"Néant",IF(A24&lt;='1-Entr&amp;UEta'!$B$57,"Etang","Bassin"))</f>
        <v>Néant</v>
      </c>
      <c r="E24" s="110" t="str">
        <f>IF(A24&gt;('1-Entr&amp;UEta'!$B$57+'1-Entr&amp;UEta'!$B$58),"Sans objet",CONCATENATE(G24,H24,I24,J24,"-",B24,C24))</f>
        <v>Sans objet</v>
      </c>
      <c r="F24" s="114" t="str">
        <f>IF($A24&gt;('1-Entr&amp;UEta'!$B$57+'1-Entr&amp;UEta'!$B$58),"Sans objet","")</f>
        <v>Sans objet</v>
      </c>
      <c r="G24" s="105" t="str">
        <f t="shared" si="0"/>
        <v>.</v>
      </c>
      <c r="H24" s="39" t="str">
        <f t="shared" si="1"/>
        <v>.</v>
      </c>
      <c r="I24" s="39" t="str">
        <f t="shared" si="1"/>
        <v>.</v>
      </c>
      <c r="J24" s="39" t="str">
        <f t="shared" si="1"/>
        <v>.</v>
      </c>
      <c r="K24" s="42" t="str">
        <f t="shared" si="1"/>
        <v>.</v>
      </c>
      <c r="L24" s="5" t="str">
        <f t="shared" si="1"/>
        <v>.</v>
      </c>
      <c r="M24" s="15" t="str">
        <f t="shared" si="1"/>
        <v>.</v>
      </c>
      <c r="N24" s="21" t="str">
        <f t="shared" si="2"/>
        <v>.</v>
      </c>
      <c r="O24" s="22" t="str">
        <f t="shared" si="2"/>
        <v>.</v>
      </c>
      <c r="P24" s="20" t="str">
        <f t="shared" si="5"/>
        <v>.</v>
      </c>
      <c r="Q24" s="57" t="str">
        <f t="shared" si="1"/>
        <v>.</v>
      </c>
      <c r="R24" s="58" t="str">
        <f t="shared" si="1"/>
        <v>.</v>
      </c>
      <c r="S24" s="58" t="str">
        <f t="shared" si="1"/>
        <v>.</v>
      </c>
      <c r="T24" s="31" t="str">
        <f t="shared" si="1"/>
        <v>.</v>
      </c>
      <c r="U24" s="59" t="str">
        <f t="shared" si="1"/>
        <v>.</v>
      </c>
      <c r="V24" s="64" t="str">
        <f t="shared" si="1"/>
        <v>.</v>
      </c>
      <c r="W24" s="2" t="str">
        <f t="shared" si="1"/>
        <v>.</v>
      </c>
      <c r="X24" s="2" t="str">
        <f t="shared" si="1"/>
        <v>.</v>
      </c>
      <c r="Y24" s="6" t="str">
        <f t="shared" si="4"/>
        <v>.</v>
      </c>
      <c r="Z24" s="17" t="str">
        <f t="shared" si="4"/>
        <v>.</v>
      </c>
      <c r="AE24" s="92"/>
      <c r="AF24" s="92"/>
      <c r="AG24" s="89" t="str">
        <f t="shared" si="6"/>
        <v/>
      </c>
      <c r="AH24" s="91"/>
      <c r="AI24" s="91"/>
      <c r="AJ24" s="91"/>
    </row>
    <row r="25" spans="1:36" x14ac:dyDescent="0.25">
      <c r="A25" s="120">
        <v>15</v>
      </c>
      <c r="B25" s="120" t="str">
        <f>IF(A25&lt;='1-Entr&amp;UEta'!$B$57,"E","B")</f>
        <v>B</v>
      </c>
      <c r="C25" s="120">
        <f>IF(A25&lt;='1-Entr&amp;UEta'!$B$57,A25,(A25-'1-Entr&amp;UEta'!$B$57))</f>
        <v>15</v>
      </c>
      <c r="D25" s="40" t="str">
        <f>IF(A25&gt;('1-Entr&amp;UEta'!$B$57+'1-Entr&amp;UEta'!$B$58),"Néant",IF(A25&lt;='1-Entr&amp;UEta'!$B$57,"Etang","Bassin"))</f>
        <v>Néant</v>
      </c>
      <c r="E25" s="110" t="str">
        <f>IF(A25&gt;('1-Entr&amp;UEta'!$B$57+'1-Entr&amp;UEta'!$B$58),"Sans objet",CONCATENATE(G25,H25,I25,J25,"-",B25,C25))</f>
        <v>Sans objet</v>
      </c>
      <c r="F25" s="114" t="str">
        <f>IF($A25&gt;('1-Entr&amp;UEta'!$B$57+'1-Entr&amp;UEta'!$B$58),"Sans objet","")</f>
        <v>Sans objet</v>
      </c>
      <c r="G25" s="105" t="str">
        <f t="shared" si="0"/>
        <v>.</v>
      </c>
      <c r="H25" s="39" t="str">
        <f t="shared" si="1"/>
        <v>.</v>
      </c>
      <c r="I25" s="39" t="str">
        <f t="shared" si="1"/>
        <v>.</v>
      </c>
      <c r="J25" s="39" t="str">
        <f t="shared" si="1"/>
        <v>.</v>
      </c>
      <c r="K25" s="42" t="str">
        <f t="shared" si="1"/>
        <v>.</v>
      </c>
      <c r="L25" s="5" t="str">
        <f t="shared" si="1"/>
        <v>.</v>
      </c>
      <c r="M25" s="15" t="str">
        <f t="shared" si="1"/>
        <v>.</v>
      </c>
      <c r="N25" s="21" t="str">
        <f t="shared" si="2"/>
        <v>.</v>
      </c>
      <c r="O25" s="22" t="str">
        <f t="shared" si="2"/>
        <v>.</v>
      </c>
      <c r="P25" s="20" t="str">
        <f t="shared" si="5"/>
        <v>.</v>
      </c>
      <c r="Q25" s="57" t="str">
        <f t="shared" si="1"/>
        <v>.</v>
      </c>
      <c r="R25" s="58" t="str">
        <f t="shared" si="1"/>
        <v>.</v>
      </c>
      <c r="S25" s="58" t="str">
        <f t="shared" si="1"/>
        <v>.</v>
      </c>
      <c r="T25" s="31" t="str">
        <f t="shared" si="1"/>
        <v>.</v>
      </c>
      <c r="U25" s="59" t="str">
        <f t="shared" si="1"/>
        <v>.</v>
      </c>
      <c r="V25" s="64" t="str">
        <f t="shared" si="1"/>
        <v>.</v>
      </c>
      <c r="W25" s="2" t="str">
        <f t="shared" si="1"/>
        <v>.</v>
      </c>
      <c r="X25" s="2" t="str">
        <f t="shared" si="1"/>
        <v>.</v>
      </c>
      <c r="Y25" s="6" t="str">
        <f t="shared" si="4"/>
        <v>.</v>
      </c>
      <c r="Z25" s="17" t="str">
        <f t="shared" si="4"/>
        <v>.</v>
      </c>
      <c r="AE25" s="92"/>
      <c r="AF25" s="92"/>
      <c r="AG25" s="89" t="str">
        <f t="shared" si="6"/>
        <v/>
      </c>
      <c r="AH25" s="91"/>
      <c r="AI25" s="91"/>
      <c r="AJ25" s="91"/>
    </row>
    <row r="26" spans="1:36" x14ac:dyDescent="0.25">
      <c r="A26" s="120">
        <v>16</v>
      </c>
      <c r="B26" s="120" t="str">
        <f>IF(A26&lt;='1-Entr&amp;UEta'!$B$57,"E","B")</f>
        <v>B</v>
      </c>
      <c r="C26" s="120">
        <f>IF(A26&lt;='1-Entr&amp;UEta'!$B$57,A26,(A26-'1-Entr&amp;UEta'!$B$57))</f>
        <v>16</v>
      </c>
      <c r="D26" s="40" t="str">
        <f>IF(A26&gt;('1-Entr&amp;UEta'!$B$57+'1-Entr&amp;UEta'!$B$58),"Néant",IF(A26&lt;='1-Entr&amp;UEta'!$B$57,"Etang","Bassin"))</f>
        <v>Néant</v>
      </c>
      <c r="E26" s="110" t="str">
        <f>IF(A26&gt;('1-Entr&amp;UEta'!$B$57+'1-Entr&amp;UEta'!$B$58),"Sans objet",CONCATENATE(G26,H26,I26,J26,"-",B26,C26))</f>
        <v>Sans objet</v>
      </c>
      <c r="F26" s="114" t="str">
        <f>IF($A26&gt;('1-Entr&amp;UEta'!$B$57+'1-Entr&amp;UEta'!$B$58),"Sans objet","")</f>
        <v>Sans objet</v>
      </c>
      <c r="G26" s="105" t="str">
        <f t="shared" si="0"/>
        <v>.</v>
      </c>
      <c r="H26" s="39" t="str">
        <f t="shared" si="1"/>
        <v>.</v>
      </c>
      <c r="I26" s="39" t="str">
        <f t="shared" si="1"/>
        <v>.</v>
      </c>
      <c r="J26" s="39" t="str">
        <f t="shared" si="1"/>
        <v>.</v>
      </c>
      <c r="K26" s="42" t="str">
        <f t="shared" si="1"/>
        <v>.</v>
      </c>
      <c r="L26" s="5" t="str">
        <f t="shared" si="1"/>
        <v>.</v>
      </c>
      <c r="M26" s="15" t="str">
        <f t="shared" si="1"/>
        <v>.</v>
      </c>
      <c r="N26" s="21" t="str">
        <f t="shared" si="2"/>
        <v>.</v>
      </c>
      <c r="O26" s="22" t="str">
        <f t="shared" si="2"/>
        <v>.</v>
      </c>
      <c r="P26" s="20" t="str">
        <f t="shared" si="5"/>
        <v>.</v>
      </c>
      <c r="Q26" s="57" t="str">
        <f t="shared" si="1"/>
        <v>.</v>
      </c>
      <c r="R26" s="58" t="str">
        <f t="shared" si="1"/>
        <v>.</v>
      </c>
      <c r="S26" s="58" t="str">
        <f t="shared" si="1"/>
        <v>.</v>
      </c>
      <c r="T26" s="31" t="str">
        <f t="shared" si="1"/>
        <v>.</v>
      </c>
      <c r="U26" s="59" t="str">
        <f t="shared" si="1"/>
        <v>.</v>
      </c>
      <c r="V26" s="64" t="str">
        <f t="shared" si="1"/>
        <v>.</v>
      </c>
      <c r="W26" s="2" t="str">
        <f t="shared" si="1"/>
        <v>.</v>
      </c>
      <c r="X26" s="2" t="str">
        <f t="shared" ref="X26:Z50" si="7">IF($D26="Néant",".","")</f>
        <v>.</v>
      </c>
      <c r="Y26" s="6" t="str">
        <f t="shared" si="4"/>
        <v>.</v>
      </c>
      <c r="Z26" s="17" t="str">
        <f t="shared" si="4"/>
        <v>.</v>
      </c>
      <c r="AE26" s="92"/>
      <c r="AF26" s="92"/>
      <c r="AG26" s="89" t="str">
        <f t="shared" si="6"/>
        <v/>
      </c>
      <c r="AH26" s="91"/>
      <c r="AI26" s="91"/>
      <c r="AJ26" s="91"/>
    </row>
    <row r="27" spans="1:36" x14ac:dyDescent="0.25">
      <c r="A27" s="120">
        <v>17</v>
      </c>
      <c r="B27" s="120" t="str">
        <f>IF(A27&lt;='1-Entr&amp;UEta'!$B$57,"E","B")</f>
        <v>B</v>
      </c>
      <c r="C27" s="120">
        <f>IF(A27&lt;='1-Entr&amp;UEta'!$B$57,A27,(A27-'1-Entr&amp;UEta'!$B$57))</f>
        <v>17</v>
      </c>
      <c r="D27" s="40" t="str">
        <f>IF(A27&gt;('1-Entr&amp;UEta'!$B$57+'1-Entr&amp;UEta'!$B$58),"Néant",IF(A27&lt;='1-Entr&amp;UEta'!$B$57,"Etang","Bassin"))</f>
        <v>Néant</v>
      </c>
      <c r="E27" s="110" t="str">
        <f>IF(A27&gt;('1-Entr&amp;UEta'!$B$57+'1-Entr&amp;UEta'!$B$58),"Sans objet",CONCATENATE(G27,H27,I27,J27,"-",B27,C27))</f>
        <v>Sans objet</v>
      </c>
      <c r="F27" s="114" t="str">
        <f>IF($A27&gt;('1-Entr&amp;UEta'!$B$57+'1-Entr&amp;UEta'!$B$58),"Sans objet","")</f>
        <v>Sans objet</v>
      </c>
      <c r="G27" s="105" t="str">
        <f t="shared" si="0"/>
        <v>.</v>
      </c>
      <c r="H27" s="39" t="str">
        <f t="shared" si="0"/>
        <v>.</v>
      </c>
      <c r="I27" s="39" t="str">
        <f t="shared" si="0"/>
        <v>.</v>
      </c>
      <c r="J27" s="39" t="str">
        <f t="shared" si="0"/>
        <v>.</v>
      </c>
      <c r="K27" s="42" t="str">
        <f t="shared" si="0"/>
        <v>.</v>
      </c>
      <c r="L27" s="5" t="str">
        <f t="shared" si="0"/>
        <v>.</v>
      </c>
      <c r="M27" s="15" t="str">
        <f t="shared" si="0"/>
        <v>.</v>
      </c>
      <c r="N27" s="21" t="str">
        <f t="shared" si="2"/>
        <v>.</v>
      </c>
      <c r="O27" s="22" t="str">
        <f t="shared" si="2"/>
        <v>.</v>
      </c>
      <c r="P27" s="20" t="str">
        <f t="shared" si="5"/>
        <v>.</v>
      </c>
      <c r="Q27" s="57" t="str">
        <f t="shared" si="0"/>
        <v>.</v>
      </c>
      <c r="R27" s="58" t="str">
        <f t="shared" si="0"/>
        <v>.</v>
      </c>
      <c r="S27" s="58" t="str">
        <f t="shared" si="0"/>
        <v>.</v>
      </c>
      <c r="T27" s="31" t="str">
        <f t="shared" si="0"/>
        <v>.</v>
      </c>
      <c r="U27" s="59" t="str">
        <f t="shared" si="0"/>
        <v>.</v>
      </c>
      <c r="V27" s="64" t="str">
        <f t="shared" si="0"/>
        <v>.</v>
      </c>
      <c r="W27" s="2" t="str">
        <f t="shared" si="0"/>
        <v>.</v>
      </c>
      <c r="X27" s="2" t="str">
        <f t="shared" si="7"/>
        <v>.</v>
      </c>
      <c r="Y27" s="6" t="str">
        <f t="shared" si="4"/>
        <v>.</v>
      </c>
      <c r="Z27" s="17" t="str">
        <f t="shared" si="4"/>
        <v>.</v>
      </c>
      <c r="AE27" s="92"/>
      <c r="AF27" s="92"/>
      <c r="AG27" s="89" t="str">
        <f t="shared" si="6"/>
        <v/>
      </c>
      <c r="AH27" s="91"/>
      <c r="AI27" s="91"/>
      <c r="AJ27" s="91"/>
    </row>
    <row r="28" spans="1:36" x14ac:dyDescent="0.25">
      <c r="A28" s="120">
        <v>18</v>
      </c>
      <c r="B28" s="120" t="str">
        <f>IF(A28&lt;='1-Entr&amp;UEta'!$B$57,"E","B")</f>
        <v>B</v>
      </c>
      <c r="C28" s="120">
        <f>IF(A28&lt;='1-Entr&amp;UEta'!$B$57,A28,(A28-'1-Entr&amp;UEta'!$B$57))</f>
        <v>18</v>
      </c>
      <c r="D28" s="40" t="str">
        <f>IF(A28&gt;('1-Entr&amp;UEta'!$B$57+'1-Entr&amp;UEta'!$B$58),"Néant",IF(A28&lt;='1-Entr&amp;UEta'!$B$57,"Etang","Bassin"))</f>
        <v>Néant</v>
      </c>
      <c r="E28" s="110" t="str">
        <f>IF(A28&gt;('1-Entr&amp;UEta'!$B$57+'1-Entr&amp;UEta'!$B$58),"Sans objet",CONCATENATE(G28,H28,I28,J28,"-",B28,C28))</f>
        <v>Sans objet</v>
      </c>
      <c r="F28" s="114" t="str">
        <f>IF($A28&gt;('1-Entr&amp;UEta'!$B$57+'1-Entr&amp;UEta'!$B$58),"Sans objet","")</f>
        <v>Sans objet</v>
      </c>
      <c r="G28" s="105" t="str">
        <f t="shared" ref="G28:W43" si="8">IF($D28="Néant",".","")</f>
        <v>.</v>
      </c>
      <c r="H28" s="39" t="str">
        <f t="shared" si="8"/>
        <v>.</v>
      </c>
      <c r="I28" s="39" t="str">
        <f t="shared" si="8"/>
        <v>.</v>
      </c>
      <c r="J28" s="39" t="str">
        <f t="shared" si="8"/>
        <v>.</v>
      </c>
      <c r="K28" s="42" t="str">
        <f t="shared" si="8"/>
        <v>.</v>
      </c>
      <c r="L28" s="5" t="str">
        <f t="shared" si="8"/>
        <v>.</v>
      </c>
      <c r="M28" s="15" t="str">
        <f t="shared" si="8"/>
        <v>.</v>
      </c>
      <c r="N28" s="21" t="str">
        <f t="shared" si="2"/>
        <v>.</v>
      </c>
      <c r="O28" s="22" t="str">
        <f t="shared" si="2"/>
        <v>.</v>
      </c>
      <c r="P28" s="20" t="str">
        <f t="shared" si="5"/>
        <v>.</v>
      </c>
      <c r="Q28" s="57" t="str">
        <f t="shared" si="8"/>
        <v>.</v>
      </c>
      <c r="R28" s="58" t="str">
        <f t="shared" si="8"/>
        <v>.</v>
      </c>
      <c r="S28" s="58" t="str">
        <f t="shared" si="8"/>
        <v>.</v>
      </c>
      <c r="T28" s="31" t="str">
        <f t="shared" si="8"/>
        <v>.</v>
      </c>
      <c r="U28" s="59" t="str">
        <f t="shared" si="8"/>
        <v>.</v>
      </c>
      <c r="V28" s="64" t="str">
        <f t="shared" si="8"/>
        <v>.</v>
      </c>
      <c r="W28" s="2" t="str">
        <f t="shared" si="8"/>
        <v>.</v>
      </c>
      <c r="X28" s="2" t="str">
        <f t="shared" si="7"/>
        <v>.</v>
      </c>
      <c r="Y28" s="6" t="str">
        <f t="shared" si="4"/>
        <v>.</v>
      </c>
      <c r="Z28" s="17" t="str">
        <f t="shared" si="4"/>
        <v>.</v>
      </c>
      <c r="AE28" s="92"/>
      <c r="AF28" s="92"/>
      <c r="AG28" s="89" t="str">
        <f t="shared" si="6"/>
        <v/>
      </c>
      <c r="AH28" s="91"/>
      <c r="AI28" s="91"/>
      <c r="AJ28" s="91"/>
    </row>
    <row r="29" spans="1:36" x14ac:dyDescent="0.25">
      <c r="A29" s="120">
        <v>19</v>
      </c>
      <c r="B29" s="120" t="str">
        <f>IF(A29&lt;='1-Entr&amp;UEta'!$B$57,"E","B")</f>
        <v>B</v>
      </c>
      <c r="C29" s="120">
        <f>IF(A29&lt;='1-Entr&amp;UEta'!$B$57,A29,(A29-'1-Entr&amp;UEta'!$B$57))</f>
        <v>19</v>
      </c>
      <c r="D29" s="40" t="str">
        <f>IF(A29&gt;('1-Entr&amp;UEta'!$B$57+'1-Entr&amp;UEta'!$B$58),"Néant",IF(A29&lt;='1-Entr&amp;UEta'!$B$57,"Etang","Bassin"))</f>
        <v>Néant</v>
      </c>
      <c r="E29" s="110" t="str">
        <f>IF(A29&gt;('1-Entr&amp;UEta'!$B$57+'1-Entr&amp;UEta'!$B$58),"Sans objet",CONCATENATE(G29,H29,I29,J29,"-",B29,C29))</f>
        <v>Sans objet</v>
      </c>
      <c r="F29" s="114" t="str">
        <f>IF($A29&gt;('1-Entr&amp;UEta'!$B$57+'1-Entr&amp;UEta'!$B$58),"Sans objet","")</f>
        <v>Sans objet</v>
      </c>
      <c r="G29" s="105" t="str">
        <f t="shared" si="8"/>
        <v>.</v>
      </c>
      <c r="H29" s="39" t="str">
        <f t="shared" si="8"/>
        <v>.</v>
      </c>
      <c r="I29" s="39" t="str">
        <f t="shared" si="8"/>
        <v>.</v>
      </c>
      <c r="J29" s="39" t="str">
        <f t="shared" si="8"/>
        <v>.</v>
      </c>
      <c r="K29" s="42" t="str">
        <f t="shared" si="8"/>
        <v>.</v>
      </c>
      <c r="L29" s="5" t="str">
        <f t="shared" si="8"/>
        <v>.</v>
      </c>
      <c r="M29" s="15" t="str">
        <f t="shared" si="8"/>
        <v>.</v>
      </c>
      <c r="N29" s="21" t="str">
        <f t="shared" si="2"/>
        <v>.</v>
      </c>
      <c r="O29" s="22" t="str">
        <f t="shared" si="2"/>
        <v>.</v>
      </c>
      <c r="P29" s="20" t="str">
        <f t="shared" si="5"/>
        <v>.</v>
      </c>
      <c r="Q29" s="57" t="str">
        <f t="shared" si="8"/>
        <v>.</v>
      </c>
      <c r="R29" s="58" t="str">
        <f t="shared" si="8"/>
        <v>.</v>
      </c>
      <c r="S29" s="58" t="str">
        <f t="shared" si="8"/>
        <v>.</v>
      </c>
      <c r="T29" s="31" t="str">
        <f t="shared" si="8"/>
        <v>.</v>
      </c>
      <c r="U29" s="59" t="str">
        <f t="shared" si="8"/>
        <v>.</v>
      </c>
      <c r="V29" s="64" t="str">
        <f t="shared" si="8"/>
        <v>.</v>
      </c>
      <c r="W29" s="2" t="str">
        <f t="shared" si="8"/>
        <v>.</v>
      </c>
      <c r="X29" s="2" t="str">
        <f t="shared" si="7"/>
        <v>.</v>
      </c>
      <c r="Y29" s="6" t="str">
        <f t="shared" si="4"/>
        <v>.</v>
      </c>
      <c r="Z29" s="17" t="str">
        <f t="shared" si="4"/>
        <v>.</v>
      </c>
      <c r="AE29" s="92"/>
      <c r="AF29" s="92"/>
      <c r="AG29" s="89" t="str">
        <f t="shared" si="6"/>
        <v/>
      </c>
      <c r="AH29" s="91"/>
      <c r="AI29" s="91"/>
      <c r="AJ29" s="91"/>
    </row>
    <row r="30" spans="1:36" x14ac:dyDescent="0.25">
      <c r="A30" s="120">
        <v>20</v>
      </c>
      <c r="B30" s="120" t="str">
        <f>IF(A30&lt;='1-Entr&amp;UEta'!$B$57,"E","B")</f>
        <v>B</v>
      </c>
      <c r="C30" s="120">
        <f>IF(A30&lt;='1-Entr&amp;UEta'!$B$57,A30,(A30-'1-Entr&amp;UEta'!$B$57))</f>
        <v>20</v>
      </c>
      <c r="D30" s="40" t="str">
        <f>IF(A30&gt;('1-Entr&amp;UEta'!$B$57+'1-Entr&amp;UEta'!$B$58),"Néant",IF(A30&lt;='1-Entr&amp;UEta'!$B$57,"Etang","Bassin"))</f>
        <v>Néant</v>
      </c>
      <c r="E30" s="110" t="str">
        <f>IF(A30&gt;('1-Entr&amp;UEta'!$B$57+'1-Entr&amp;UEta'!$B$58),"Sans objet",CONCATENATE(G30,H30,I30,J30,"-",B30,C30))</f>
        <v>Sans objet</v>
      </c>
      <c r="F30" s="114" t="str">
        <f>IF($A30&gt;('1-Entr&amp;UEta'!$B$57+'1-Entr&amp;UEta'!$B$58),"Sans objet","")</f>
        <v>Sans objet</v>
      </c>
      <c r="G30" s="105" t="str">
        <f t="shared" si="8"/>
        <v>.</v>
      </c>
      <c r="H30" s="39" t="str">
        <f t="shared" si="8"/>
        <v>.</v>
      </c>
      <c r="I30" s="39" t="str">
        <f t="shared" si="8"/>
        <v>.</v>
      </c>
      <c r="J30" s="39" t="str">
        <f t="shared" si="8"/>
        <v>.</v>
      </c>
      <c r="K30" s="42" t="str">
        <f t="shared" si="8"/>
        <v>.</v>
      </c>
      <c r="L30" s="5" t="str">
        <f t="shared" si="8"/>
        <v>.</v>
      </c>
      <c r="M30" s="15" t="str">
        <f t="shared" si="8"/>
        <v>.</v>
      </c>
      <c r="N30" s="21" t="str">
        <f t="shared" si="2"/>
        <v>.</v>
      </c>
      <c r="O30" s="22" t="str">
        <f t="shared" si="2"/>
        <v>.</v>
      </c>
      <c r="P30" s="20" t="str">
        <f t="shared" si="5"/>
        <v>.</v>
      </c>
      <c r="Q30" s="57" t="str">
        <f t="shared" si="8"/>
        <v>.</v>
      </c>
      <c r="R30" s="58" t="str">
        <f t="shared" si="8"/>
        <v>.</v>
      </c>
      <c r="S30" s="58" t="str">
        <f t="shared" si="8"/>
        <v>.</v>
      </c>
      <c r="T30" s="31" t="str">
        <f t="shared" si="8"/>
        <v>.</v>
      </c>
      <c r="U30" s="59" t="str">
        <f t="shared" si="8"/>
        <v>.</v>
      </c>
      <c r="V30" s="64" t="str">
        <f t="shared" si="8"/>
        <v>.</v>
      </c>
      <c r="W30" s="2" t="str">
        <f t="shared" si="8"/>
        <v>.</v>
      </c>
      <c r="X30" s="2" t="str">
        <f t="shared" si="7"/>
        <v>.</v>
      </c>
      <c r="Y30" s="6" t="str">
        <f t="shared" si="4"/>
        <v>.</v>
      </c>
      <c r="Z30" s="17" t="str">
        <f t="shared" si="4"/>
        <v>.</v>
      </c>
      <c r="AE30" s="92"/>
      <c r="AF30" s="92"/>
      <c r="AG30" s="89" t="str">
        <f t="shared" si="6"/>
        <v/>
      </c>
      <c r="AH30" s="91"/>
      <c r="AI30" s="91"/>
      <c r="AJ30" s="91"/>
    </row>
    <row r="31" spans="1:36" x14ac:dyDescent="0.25">
      <c r="A31" s="120">
        <v>21</v>
      </c>
      <c r="B31" s="120" t="str">
        <f>IF(A31&lt;='1-Entr&amp;UEta'!$B$57,"E","B")</f>
        <v>B</v>
      </c>
      <c r="C31" s="120">
        <f>IF(A31&lt;='1-Entr&amp;UEta'!$B$57,A31,(A31-'1-Entr&amp;UEta'!$B$57))</f>
        <v>21</v>
      </c>
      <c r="D31" s="40" t="str">
        <f>IF(A31&gt;('1-Entr&amp;UEta'!$B$57+'1-Entr&amp;UEta'!$B$58),"Néant",IF(A31&lt;='1-Entr&amp;UEta'!$B$57,"Etang","Bassin"))</f>
        <v>Néant</v>
      </c>
      <c r="E31" s="110" t="str">
        <f>IF(A31&gt;('1-Entr&amp;UEta'!$B$57+'1-Entr&amp;UEta'!$B$58),"Sans objet",CONCATENATE(G31,H31,I31,J31,"-",B31,C31))</f>
        <v>Sans objet</v>
      </c>
      <c r="F31" s="114" t="str">
        <f>IF($A31&gt;('1-Entr&amp;UEta'!$B$57+'1-Entr&amp;UEta'!$B$58),"Sans objet","")</f>
        <v>Sans objet</v>
      </c>
      <c r="G31" s="105" t="str">
        <f t="shared" si="8"/>
        <v>.</v>
      </c>
      <c r="H31" s="39" t="str">
        <f t="shared" si="8"/>
        <v>.</v>
      </c>
      <c r="I31" s="39" t="str">
        <f t="shared" si="8"/>
        <v>.</v>
      </c>
      <c r="J31" s="39" t="str">
        <f t="shared" si="8"/>
        <v>.</v>
      </c>
      <c r="K31" s="42" t="str">
        <f t="shared" si="8"/>
        <v>.</v>
      </c>
      <c r="L31" s="5" t="str">
        <f t="shared" si="8"/>
        <v>.</v>
      </c>
      <c r="M31" s="15" t="str">
        <f t="shared" si="8"/>
        <v>.</v>
      </c>
      <c r="N31" s="21" t="str">
        <f t="shared" si="2"/>
        <v>.</v>
      </c>
      <c r="O31" s="22" t="str">
        <f t="shared" si="2"/>
        <v>.</v>
      </c>
      <c r="P31" s="20" t="str">
        <f t="shared" si="5"/>
        <v>.</v>
      </c>
      <c r="Q31" s="57" t="str">
        <f t="shared" si="8"/>
        <v>.</v>
      </c>
      <c r="R31" s="58" t="str">
        <f t="shared" si="8"/>
        <v>.</v>
      </c>
      <c r="S31" s="58" t="str">
        <f t="shared" si="8"/>
        <v>.</v>
      </c>
      <c r="T31" s="31" t="str">
        <f t="shared" si="8"/>
        <v>.</v>
      </c>
      <c r="U31" s="59" t="str">
        <f t="shared" si="8"/>
        <v>.</v>
      </c>
      <c r="V31" s="64" t="str">
        <f t="shared" si="8"/>
        <v>.</v>
      </c>
      <c r="W31" s="2" t="str">
        <f t="shared" si="8"/>
        <v>.</v>
      </c>
      <c r="X31" s="2" t="str">
        <f t="shared" si="7"/>
        <v>.</v>
      </c>
      <c r="Y31" s="6" t="str">
        <f t="shared" si="7"/>
        <v>.</v>
      </c>
      <c r="Z31" s="17" t="str">
        <f t="shared" si="7"/>
        <v>.</v>
      </c>
      <c r="AE31" s="92"/>
      <c r="AF31" s="92"/>
      <c r="AG31" s="89" t="str">
        <f t="shared" si="6"/>
        <v/>
      </c>
      <c r="AH31" s="91"/>
      <c r="AI31" s="91"/>
      <c r="AJ31" s="91"/>
    </row>
    <row r="32" spans="1:36" x14ac:dyDescent="0.25">
      <c r="A32" s="120">
        <v>22</v>
      </c>
      <c r="B32" s="120" t="str">
        <f>IF(A32&lt;='1-Entr&amp;UEta'!$B$57,"E","B")</f>
        <v>B</v>
      </c>
      <c r="C32" s="120">
        <f>IF(A32&lt;='1-Entr&amp;UEta'!$B$57,A32,(A32-'1-Entr&amp;UEta'!$B$57))</f>
        <v>22</v>
      </c>
      <c r="D32" s="40" t="str">
        <f>IF(A32&gt;('1-Entr&amp;UEta'!$B$57+'1-Entr&amp;UEta'!$B$58),"Néant",IF(A32&lt;='1-Entr&amp;UEta'!$B$57,"Etang","Bassin"))</f>
        <v>Néant</v>
      </c>
      <c r="E32" s="110" t="str">
        <f>IF(A32&gt;('1-Entr&amp;UEta'!$B$57+'1-Entr&amp;UEta'!$B$58),"Sans objet",CONCATENATE(G32,H32,I32,J32,"-",B32,C32))</f>
        <v>Sans objet</v>
      </c>
      <c r="F32" s="114" t="str">
        <f>IF($A32&gt;('1-Entr&amp;UEta'!$B$57+'1-Entr&amp;UEta'!$B$58),"Sans objet","")</f>
        <v>Sans objet</v>
      </c>
      <c r="G32" s="105" t="str">
        <f t="shared" si="8"/>
        <v>.</v>
      </c>
      <c r="H32" s="39" t="str">
        <f t="shared" si="8"/>
        <v>.</v>
      </c>
      <c r="I32" s="39" t="str">
        <f t="shared" si="8"/>
        <v>.</v>
      </c>
      <c r="J32" s="39" t="str">
        <f t="shared" si="8"/>
        <v>.</v>
      </c>
      <c r="K32" s="42" t="str">
        <f t="shared" si="8"/>
        <v>.</v>
      </c>
      <c r="L32" s="5" t="str">
        <f t="shared" si="8"/>
        <v>.</v>
      </c>
      <c r="M32" s="15" t="str">
        <f t="shared" si="8"/>
        <v>.</v>
      </c>
      <c r="N32" s="21" t="str">
        <f t="shared" si="2"/>
        <v>.</v>
      </c>
      <c r="O32" s="22" t="str">
        <f t="shared" si="2"/>
        <v>.</v>
      </c>
      <c r="P32" s="20" t="str">
        <f t="shared" si="5"/>
        <v>.</v>
      </c>
      <c r="Q32" s="57" t="str">
        <f t="shared" si="8"/>
        <v>.</v>
      </c>
      <c r="R32" s="58" t="str">
        <f t="shared" si="8"/>
        <v>.</v>
      </c>
      <c r="S32" s="58" t="str">
        <f t="shared" si="8"/>
        <v>.</v>
      </c>
      <c r="T32" s="31" t="str">
        <f t="shared" si="8"/>
        <v>.</v>
      </c>
      <c r="U32" s="59" t="str">
        <f t="shared" si="8"/>
        <v>.</v>
      </c>
      <c r="V32" s="64" t="str">
        <f t="shared" si="8"/>
        <v>.</v>
      </c>
      <c r="W32" s="2" t="str">
        <f t="shared" si="8"/>
        <v>.</v>
      </c>
      <c r="X32" s="2" t="str">
        <f t="shared" si="7"/>
        <v>.</v>
      </c>
      <c r="Y32" s="6" t="str">
        <f t="shared" si="7"/>
        <v>.</v>
      </c>
      <c r="Z32" s="17" t="str">
        <f t="shared" si="7"/>
        <v>.</v>
      </c>
      <c r="AE32" s="92"/>
      <c r="AF32" s="92"/>
      <c r="AG32" s="89" t="str">
        <f t="shared" si="6"/>
        <v/>
      </c>
      <c r="AH32" s="91"/>
      <c r="AI32" s="91"/>
      <c r="AJ32" s="91"/>
    </row>
    <row r="33" spans="1:36" x14ac:dyDescent="0.25">
      <c r="A33" s="120">
        <v>23</v>
      </c>
      <c r="B33" s="120" t="str">
        <f>IF(A33&lt;='1-Entr&amp;UEta'!$B$57,"E","B")</f>
        <v>B</v>
      </c>
      <c r="C33" s="120">
        <f>IF(A33&lt;='1-Entr&amp;UEta'!$B$57,A33,(A33-'1-Entr&amp;UEta'!$B$57))</f>
        <v>23</v>
      </c>
      <c r="D33" s="40" t="str">
        <f>IF(A33&gt;('1-Entr&amp;UEta'!$B$57+'1-Entr&amp;UEta'!$B$58),"Néant",IF(A33&lt;='1-Entr&amp;UEta'!$B$57,"Etang","Bassin"))</f>
        <v>Néant</v>
      </c>
      <c r="E33" s="110" t="str">
        <f>IF(A33&gt;('1-Entr&amp;UEta'!$B$57+'1-Entr&amp;UEta'!$B$58),"Sans objet",CONCATENATE(G33,H33,I33,J33,"-",B33,C33))</f>
        <v>Sans objet</v>
      </c>
      <c r="F33" s="114" t="str">
        <f>IF($A33&gt;('1-Entr&amp;UEta'!$B$57+'1-Entr&amp;UEta'!$B$58),"Sans objet","")</f>
        <v>Sans objet</v>
      </c>
      <c r="G33" s="105" t="str">
        <f t="shared" si="8"/>
        <v>.</v>
      </c>
      <c r="H33" s="39" t="str">
        <f t="shared" si="8"/>
        <v>.</v>
      </c>
      <c r="I33" s="39" t="str">
        <f t="shared" si="8"/>
        <v>.</v>
      </c>
      <c r="J33" s="39" t="str">
        <f t="shared" si="8"/>
        <v>.</v>
      </c>
      <c r="K33" s="42" t="str">
        <f t="shared" si="8"/>
        <v>.</v>
      </c>
      <c r="L33" s="5" t="str">
        <f t="shared" si="8"/>
        <v>.</v>
      </c>
      <c r="M33" s="15" t="str">
        <f t="shared" si="8"/>
        <v>.</v>
      </c>
      <c r="N33" s="21" t="str">
        <f t="shared" si="2"/>
        <v>.</v>
      </c>
      <c r="O33" s="22" t="str">
        <f t="shared" si="2"/>
        <v>.</v>
      </c>
      <c r="P33" s="20" t="str">
        <f t="shared" si="5"/>
        <v>.</v>
      </c>
      <c r="Q33" s="57" t="str">
        <f t="shared" si="8"/>
        <v>.</v>
      </c>
      <c r="R33" s="58" t="str">
        <f t="shared" si="8"/>
        <v>.</v>
      </c>
      <c r="S33" s="58" t="str">
        <f t="shared" si="8"/>
        <v>.</v>
      </c>
      <c r="T33" s="31" t="str">
        <f t="shared" si="8"/>
        <v>.</v>
      </c>
      <c r="U33" s="59" t="str">
        <f t="shared" si="8"/>
        <v>.</v>
      </c>
      <c r="V33" s="64" t="str">
        <f t="shared" si="8"/>
        <v>.</v>
      </c>
      <c r="W33" s="2" t="str">
        <f t="shared" si="8"/>
        <v>.</v>
      </c>
      <c r="X33" s="2" t="str">
        <f t="shared" si="7"/>
        <v>.</v>
      </c>
      <c r="Y33" s="6" t="str">
        <f t="shared" si="7"/>
        <v>.</v>
      </c>
      <c r="Z33" s="17" t="str">
        <f t="shared" si="7"/>
        <v>.</v>
      </c>
      <c r="AE33" s="92"/>
      <c r="AF33" s="92"/>
      <c r="AG33" s="89" t="str">
        <f t="shared" si="6"/>
        <v/>
      </c>
      <c r="AH33" s="91"/>
      <c r="AI33" s="91"/>
      <c r="AJ33" s="91"/>
    </row>
    <row r="34" spans="1:36" x14ac:dyDescent="0.25">
      <c r="A34" s="120">
        <v>24</v>
      </c>
      <c r="B34" s="120" t="str">
        <f>IF(A34&lt;='1-Entr&amp;UEta'!$B$57,"E","B")</f>
        <v>B</v>
      </c>
      <c r="C34" s="120">
        <f>IF(A34&lt;='1-Entr&amp;UEta'!$B$57,A34,(A34-'1-Entr&amp;UEta'!$B$57))</f>
        <v>24</v>
      </c>
      <c r="D34" s="40" t="str">
        <f>IF(A34&gt;('1-Entr&amp;UEta'!$B$57+'1-Entr&amp;UEta'!$B$58),"Néant",IF(A34&lt;='1-Entr&amp;UEta'!$B$57,"Etang","Bassin"))</f>
        <v>Néant</v>
      </c>
      <c r="E34" s="110" t="str">
        <f>IF(A34&gt;('1-Entr&amp;UEta'!$B$57+'1-Entr&amp;UEta'!$B$58),"Sans objet",CONCATENATE(G34,H34,I34,J34,"-",B34,C34))</f>
        <v>Sans objet</v>
      </c>
      <c r="F34" s="114" t="str">
        <f>IF($A34&gt;('1-Entr&amp;UEta'!$B$57+'1-Entr&amp;UEta'!$B$58),"Sans objet","")</f>
        <v>Sans objet</v>
      </c>
      <c r="G34" s="105" t="str">
        <f t="shared" si="8"/>
        <v>.</v>
      </c>
      <c r="H34" s="39" t="str">
        <f t="shared" si="8"/>
        <v>.</v>
      </c>
      <c r="I34" s="39" t="str">
        <f t="shared" si="8"/>
        <v>.</v>
      </c>
      <c r="J34" s="39" t="str">
        <f t="shared" si="8"/>
        <v>.</v>
      </c>
      <c r="K34" s="42" t="str">
        <f t="shared" si="8"/>
        <v>.</v>
      </c>
      <c r="L34" s="5" t="str">
        <f t="shared" si="8"/>
        <v>.</v>
      </c>
      <c r="M34" s="15" t="str">
        <f t="shared" si="8"/>
        <v>.</v>
      </c>
      <c r="N34" s="21" t="str">
        <f t="shared" si="2"/>
        <v>.</v>
      </c>
      <c r="O34" s="22" t="str">
        <f t="shared" si="2"/>
        <v>.</v>
      </c>
      <c r="P34" s="20" t="str">
        <f t="shared" si="5"/>
        <v>.</v>
      </c>
      <c r="Q34" s="57" t="str">
        <f t="shared" si="8"/>
        <v>.</v>
      </c>
      <c r="R34" s="58" t="str">
        <f t="shared" si="8"/>
        <v>.</v>
      </c>
      <c r="S34" s="58" t="str">
        <f t="shared" si="8"/>
        <v>.</v>
      </c>
      <c r="T34" s="31" t="str">
        <f t="shared" si="8"/>
        <v>.</v>
      </c>
      <c r="U34" s="59" t="str">
        <f t="shared" si="8"/>
        <v>.</v>
      </c>
      <c r="V34" s="64" t="str">
        <f t="shared" si="8"/>
        <v>.</v>
      </c>
      <c r="W34" s="2" t="str">
        <f t="shared" si="8"/>
        <v>.</v>
      </c>
      <c r="X34" s="2" t="str">
        <f t="shared" si="7"/>
        <v>.</v>
      </c>
      <c r="Y34" s="6" t="str">
        <f t="shared" si="7"/>
        <v>.</v>
      </c>
      <c r="Z34" s="17" t="str">
        <f t="shared" si="7"/>
        <v>.</v>
      </c>
      <c r="AE34" s="92"/>
      <c r="AF34" s="92"/>
      <c r="AG34" s="89" t="str">
        <f t="shared" si="6"/>
        <v/>
      </c>
      <c r="AH34" s="91"/>
      <c r="AI34" s="91"/>
      <c r="AJ34" s="91"/>
    </row>
    <row r="35" spans="1:36" x14ac:dyDescent="0.25">
      <c r="A35" s="120">
        <v>25</v>
      </c>
      <c r="B35" s="120" t="str">
        <f>IF(A35&lt;='1-Entr&amp;UEta'!$B$57,"E","B")</f>
        <v>B</v>
      </c>
      <c r="C35" s="120">
        <f>IF(A35&lt;='1-Entr&amp;UEta'!$B$57,A35,(A35-'1-Entr&amp;UEta'!$B$57))</f>
        <v>25</v>
      </c>
      <c r="D35" s="40" t="str">
        <f>IF(A35&gt;('1-Entr&amp;UEta'!$B$57+'1-Entr&amp;UEta'!$B$58),"Néant",IF(A35&lt;='1-Entr&amp;UEta'!$B$57,"Etang","Bassin"))</f>
        <v>Néant</v>
      </c>
      <c r="E35" s="110" t="str">
        <f>IF(A35&gt;('1-Entr&amp;UEta'!$B$57+'1-Entr&amp;UEta'!$B$58),"Sans objet",CONCATENATE(G35,H35,I35,J35,"-",B35,C35))</f>
        <v>Sans objet</v>
      </c>
      <c r="F35" s="114" t="str">
        <f>IF($A35&gt;('1-Entr&amp;UEta'!$B$57+'1-Entr&amp;UEta'!$B$58),"Sans objet","")</f>
        <v>Sans objet</v>
      </c>
      <c r="G35" s="105" t="str">
        <f t="shared" si="8"/>
        <v>.</v>
      </c>
      <c r="H35" s="39" t="str">
        <f t="shared" si="8"/>
        <v>.</v>
      </c>
      <c r="I35" s="39" t="str">
        <f t="shared" si="8"/>
        <v>.</v>
      </c>
      <c r="J35" s="39" t="str">
        <f t="shared" si="8"/>
        <v>.</v>
      </c>
      <c r="K35" s="42" t="str">
        <f t="shared" si="8"/>
        <v>.</v>
      </c>
      <c r="L35" s="5" t="str">
        <f t="shared" si="8"/>
        <v>.</v>
      </c>
      <c r="M35" s="15" t="str">
        <f t="shared" si="8"/>
        <v>.</v>
      </c>
      <c r="N35" s="21" t="str">
        <f t="shared" si="2"/>
        <v>.</v>
      </c>
      <c r="O35" s="22" t="str">
        <f t="shared" si="2"/>
        <v>.</v>
      </c>
      <c r="P35" s="20" t="str">
        <f t="shared" si="5"/>
        <v>.</v>
      </c>
      <c r="Q35" s="57" t="str">
        <f t="shared" si="8"/>
        <v>.</v>
      </c>
      <c r="R35" s="58" t="str">
        <f t="shared" si="8"/>
        <v>.</v>
      </c>
      <c r="S35" s="58" t="str">
        <f t="shared" si="8"/>
        <v>.</v>
      </c>
      <c r="T35" s="31" t="str">
        <f t="shared" si="8"/>
        <v>.</v>
      </c>
      <c r="U35" s="59" t="str">
        <f t="shared" si="8"/>
        <v>.</v>
      </c>
      <c r="V35" s="64" t="str">
        <f t="shared" si="8"/>
        <v>.</v>
      </c>
      <c r="W35" s="2" t="str">
        <f t="shared" si="8"/>
        <v>.</v>
      </c>
      <c r="X35" s="2" t="str">
        <f t="shared" si="7"/>
        <v>.</v>
      </c>
      <c r="Y35" s="6" t="str">
        <f t="shared" si="7"/>
        <v>.</v>
      </c>
      <c r="Z35" s="17" t="str">
        <f t="shared" si="7"/>
        <v>.</v>
      </c>
      <c r="AE35" s="92"/>
      <c r="AF35" s="92"/>
      <c r="AG35" s="89" t="str">
        <f t="shared" si="6"/>
        <v/>
      </c>
      <c r="AH35" s="91"/>
      <c r="AI35" s="91"/>
      <c r="AJ35" s="91"/>
    </row>
    <row r="36" spans="1:36" x14ac:dyDescent="0.25">
      <c r="A36" s="120">
        <v>26</v>
      </c>
      <c r="B36" s="120" t="str">
        <f>IF(A36&lt;='1-Entr&amp;UEta'!$B$57,"E","B")</f>
        <v>B</v>
      </c>
      <c r="C36" s="120">
        <f>IF(A36&lt;='1-Entr&amp;UEta'!$B$57,A36,(A36-'1-Entr&amp;UEta'!$B$57))</f>
        <v>26</v>
      </c>
      <c r="D36" s="40" t="str">
        <f>IF(A36&gt;('1-Entr&amp;UEta'!$B$57+'1-Entr&amp;UEta'!$B$58),"Néant",IF(A36&lt;='1-Entr&amp;UEta'!$B$57,"Etang","Bassin"))</f>
        <v>Néant</v>
      </c>
      <c r="E36" s="110" t="str">
        <f>IF(A36&gt;('1-Entr&amp;UEta'!$B$57+'1-Entr&amp;UEta'!$B$58),"Sans objet",CONCATENATE(G36,H36,I36,J36,"-",B36,C36))</f>
        <v>Sans objet</v>
      </c>
      <c r="F36" s="114" t="str">
        <f>IF($A36&gt;('1-Entr&amp;UEta'!$B$57+'1-Entr&amp;UEta'!$B$58),"Sans objet","")</f>
        <v>Sans objet</v>
      </c>
      <c r="G36" s="105" t="str">
        <f t="shared" si="8"/>
        <v>.</v>
      </c>
      <c r="H36" s="39" t="str">
        <f t="shared" si="8"/>
        <v>.</v>
      </c>
      <c r="I36" s="39" t="str">
        <f t="shared" si="8"/>
        <v>.</v>
      </c>
      <c r="J36" s="39" t="str">
        <f t="shared" si="8"/>
        <v>.</v>
      </c>
      <c r="K36" s="42" t="str">
        <f t="shared" si="8"/>
        <v>.</v>
      </c>
      <c r="L36" s="5" t="str">
        <f t="shared" si="8"/>
        <v>.</v>
      </c>
      <c r="M36" s="15" t="str">
        <f t="shared" si="8"/>
        <v>.</v>
      </c>
      <c r="N36" s="21" t="str">
        <f t="shared" si="2"/>
        <v>.</v>
      </c>
      <c r="O36" s="22" t="str">
        <f t="shared" si="2"/>
        <v>.</v>
      </c>
      <c r="P36" s="20" t="str">
        <f t="shared" si="5"/>
        <v>.</v>
      </c>
      <c r="Q36" s="57" t="str">
        <f t="shared" si="8"/>
        <v>.</v>
      </c>
      <c r="R36" s="58" t="str">
        <f t="shared" si="8"/>
        <v>.</v>
      </c>
      <c r="S36" s="58" t="str">
        <f t="shared" si="8"/>
        <v>.</v>
      </c>
      <c r="T36" s="31" t="str">
        <f t="shared" si="8"/>
        <v>.</v>
      </c>
      <c r="U36" s="59" t="str">
        <f t="shared" si="8"/>
        <v>.</v>
      </c>
      <c r="V36" s="64" t="str">
        <f t="shared" si="8"/>
        <v>.</v>
      </c>
      <c r="W36" s="2" t="str">
        <f t="shared" si="8"/>
        <v>.</v>
      </c>
      <c r="X36" s="2" t="str">
        <f t="shared" si="7"/>
        <v>.</v>
      </c>
      <c r="Y36" s="6" t="str">
        <f t="shared" si="7"/>
        <v>.</v>
      </c>
      <c r="Z36" s="17" t="str">
        <f t="shared" si="7"/>
        <v>.</v>
      </c>
      <c r="AE36" s="92"/>
      <c r="AF36" s="92"/>
      <c r="AG36" s="89" t="str">
        <f t="shared" si="6"/>
        <v/>
      </c>
      <c r="AH36" s="91"/>
      <c r="AI36" s="91"/>
      <c r="AJ36" s="91"/>
    </row>
    <row r="37" spans="1:36" x14ac:dyDescent="0.25">
      <c r="A37" s="120">
        <v>27</v>
      </c>
      <c r="B37" s="120" t="str">
        <f>IF(A37&lt;='1-Entr&amp;UEta'!$B$57,"E","B")</f>
        <v>B</v>
      </c>
      <c r="C37" s="120">
        <f>IF(A37&lt;='1-Entr&amp;UEta'!$B$57,A37,(A37-'1-Entr&amp;UEta'!$B$57))</f>
        <v>27</v>
      </c>
      <c r="D37" s="40" t="str">
        <f>IF(A37&gt;('1-Entr&amp;UEta'!$B$57+'1-Entr&amp;UEta'!$B$58),"Néant",IF(A37&lt;='1-Entr&amp;UEta'!$B$57,"Etang","Bassin"))</f>
        <v>Néant</v>
      </c>
      <c r="E37" s="110" t="str">
        <f>IF(A37&gt;('1-Entr&amp;UEta'!$B$57+'1-Entr&amp;UEta'!$B$58),"Sans objet",CONCATENATE(G37,H37,I37,J37,"-",B37,C37))</f>
        <v>Sans objet</v>
      </c>
      <c r="F37" s="114" t="str">
        <f>IF($A37&gt;('1-Entr&amp;UEta'!$B$57+'1-Entr&amp;UEta'!$B$58),"Sans objet","")</f>
        <v>Sans objet</v>
      </c>
      <c r="G37" s="105" t="str">
        <f t="shared" si="8"/>
        <v>.</v>
      </c>
      <c r="H37" s="39" t="str">
        <f t="shared" si="8"/>
        <v>.</v>
      </c>
      <c r="I37" s="39" t="str">
        <f t="shared" si="8"/>
        <v>.</v>
      </c>
      <c r="J37" s="39" t="str">
        <f t="shared" si="8"/>
        <v>.</v>
      </c>
      <c r="K37" s="42" t="str">
        <f t="shared" si="8"/>
        <v>.</v>
      </c>
      <c r="L37" s="5" t="str">
        <f t="shared" si="8"/>
        <v>.</v>
      </c>
      <c r="M37" s="15" t="str">
        <f t="shared" si="8"/>
        <v>.</v>
      </c>
      <c r="N37" s="21" t="str">
        <f t="shared" si="2"/>
        <v>.</v>
      </c>
      <c r="O37" s="22" t="str">
        <f t="shared" si="2"/>
        <v>.</v>
      </c>
      <c r="P37" s="20" t="str">
        <f t="shared" si="5"/>
        <v>.</v>
      </c>
      <c r="Q37" s="57" t="str">
        <f t="shared" si="8"/>
        <v>.</v>
      </c>
      <c r="R37" s="58" t="str">
        <f t="shared" si="8"/>
        <v>.</v>
      </c>
      <c r="S37" s="58" t="str">
        <f t="shared" si="8"/>
        <v>.</v>
      </c>
      <c r="T37" s="31" t="str">
        <f t="shared" si="8"/>
        <v>.</v>
      </c>
      <c r="U37" s="59" t="str">
        <f t="shared" si="8"/>
        <v>.</v>
      </c>
      <c r="V37" s="64" t="str">
        <f t="shared" si="8"/>
        <v>.</v>
      </c>
      <c r="W37" s="2" t="str">
        <f t="shared" si="8"/>
        <v>.</v>
      </c>
      <c r="X37" s="2" t="str">
        <f t="shared" si="7"/>
        <v>.</v>
      </c>
      <c r="Y37" s="6" t="str">
        <f t="shared" si="7"/>
        <v>.</v>
      </c>
      <c r="Z37" s="17" t="str">
        <f t="shared" si="7"/>
        <v>.</v>
      </c>
      <c r="AE37" s="92"/>
      <c r="AF37" s="92"/>
      <c r="AG37" s="89" t="str">
        <f t="shared" si="6"/>
        <v/>
      </c>
      <c r="AH37" s="91"/>
      <c r="AI37" s="91"/>
      <c r="AJ37" s="91"/>
    </row>
    <row r="38" spans="1:36" x14ac:dyDescent="0.25">
      <c r="A38" s="120">
        <v>28</v>
      </c>
      <c r="B38" s="120" t="str">
        <f>IF(A38&lt;='1-Entr&amp;UEta'!$B$57,"E","B")</f>
        <v>B</v>
      </c>
      <c r="C38" s="120">
        <f>IF(A38&lt;='1-Entr&amp;UEta'!$B$57,A38,(A38-'1-Entr&amp;UEta'!$B$57))</f>
        <v>28</v>
      </c>
      <c r="D38" s="40" t="str">
        <f>IF(A38&gt;('1-Entr&amp;UEta'!$B$57+'1-Entr&amp;UEta'!$B$58),"Néant",IF(A38&lt;='1-Entr&amp;UEta'!$B$57,"Etang","Bassin"))</f>
        <v>Néant</v>
      </c>
      <c r="E38" s="110" t="str">
        <f>IF(A38&gt;('1-Entr&amp;UEta'!$B$57+'1-Entr&amp;UEta'!$B$58),"Sans objet",CONCATENATE(G38,H38,I38,J38,"-",B38,C38))</f>
        <v>Sans objet</v>
      </c>
      <c r="F38" s="114" t="str">
        <f>IF($A38&gt;('1-Entr&amp;UEta'!$B$57+'1-Entr&amp;UEta'!$B$58),"Sans objet","")</f>
        <v>Sans objet</v>
      </c>
      <c r="G38" s="105" t="str">
        <f t="shared" si="8"/>
        <v>.</v>
      </c>
      <c r="H38" s="39" t="str">
        <f t="shared" si="8"/>
        <v>.</v>
      </c>
      <c r="I38" s="39" t="str">
        <f t="shared" si="8"/>
        <v>.</v>
      </c>
      <c r="J38" s="39" t="str">
        <f t="shared" si="8"/>
        <v>.</v>
      </c>
      <c r="K38" s="42" t="str">
        <f t="shared" si="8"/>
        <v>.</v>
      </c>
      <c r="L38" s="5" t="str">
        <f t="shared" si="8"/>
        <v>.</v>
      </c>
      <c r="M38" s="15" t="str">
        <f t="shared" si="8"/>
        <v>.</v>
      </c>
      <c r="N38" s="21" t="str">
        <f t="shared" si="2"/>
        <v>.</v>
      </c>
      <c r="O38" s="22" t="str">
        <f t="shared" si="2"/>
        <v>.</v>
      </c>
      <c r="P38" s="20" t="str">
        <f t="shared" si="5"/>
        <v>.</v>
      </c>
      <c r="Q38" s="57" t="str">
        <f t="shared" si="8"/>
        <v>.</v>
      </c>
      <c r="R38" s="58" t="str">
        <f t="shared" si="8"/>
        <v>.</v>
      </c>
      <c r="S38" s="58" t="str">
        <f t="shared" si="8"/>
        <v>.</v>
      </c>
      <c r="T38" s="31" t="str">
        <f t="shared" si="8"/>
        <v>.</v>
      </c>
      <c r="U38" s="59" t="str">
        <f t="shared" si="8"/>
        <v>.</v>
      </c>
      <c r="V38" s="64" t="str">
        <f t="shared" si="8"/>
        <v>.</v>
      </c>
      <c r="W38" s="2" t="str">
        <f t="shared" si="8"/>
        <v>.</v>
      </c>
      <c r="X38" s="2" t="str">
        <f t="shared" si="7"/>
        <v>.</v>
      </c>
      <c r="Y38" s="6" t="str">
        <f t="shared" si="7"/>
        <v>.</v>
      </c>
      <c r="Z38" s="17" t="str">
        <f t="shared" si="7"/>
        <v>.</v>
      </c>
      <c r="AE38" s="92"/>
      <c r="AF38" s="92"/>
      <c r="AG38" s="89" t="str">
        <f t="shared" si="6"/>
        <v/>
      </c>
      <c r="AH38" s="91"/>
      <c r="AI38" s="91"/>
      <c r="AJ38" s="91"/>
    </row>
    <row r="39" spans="1:36" x14ac:dyDescent="0.25">
      <c r="A39" s="120">
        <v>29</v>
      </c>
      <c r="B39" s="120" t="str">
        <f>IF(A39&lt;='1-Entr&amp;UEta'!$B$57,"E","B")</f>
        <v>B</v>
      </c>
      <c r="C39" s="120">
        <f>IF(A39&lt;='1-Entr&amp;UEta'!$B$57,A39,(A39-'1-Entr&amp;UEta'!$B$57))</f>
        <v>29</v>
      </c>
      <c r="D39" s="40" t="str">
        <f>IF(A39&gt;('1-Entr&amp;UEta'!$B$57+'1-Entr&amp;UEta'!$B$58),"Néant",IF(A39&lt;='1-Entr&amp;UEta'!$B$57,"Etang","Bassin"))</f>
        <v>Néant</v>
      </c>
      <c r="E39" s="110" t="str">
        <f>IF(A39&gt;('1-Entr&amp;UEta'!$B$57+'1-Entr&amp;UEta'!$B$58),"Sans objet",CONCATENATE(G39,H39,I39,J39,"-",B39,C39))</f>
        <v>Sans objet</v>
      </c>
      <c r="F39" s="114" t="str">
        <f>IF($A39&gt;('1-Entr&amp;UEta'!$B$57+'1-Entr&amp;UEta'!$B$58),"Sans objet","")</f>
        <v>Sans objet</v>
      </c>
      <c r="G39" s="105" t="str">
        <f t="shared" si="8"/>
        <v>.</v>
      </c>
      <c r="H39" s="39" t="str">
        <f t="shared" si="8"/>
        <v>.</v>
      </c>
      <c r="I39" s="39" t="str">
        <f t="shared" si="8"/>
        <v>.</v>
      </c>
      <c r="J39" s="39" t="str">
        <f t="shared" si="8"/>
        <v>.</v>
      </c>
      <c r="K39" s="42" t="str">
        <f t="shared" si="8"/>
        <v>.</v>
      </c>
      <c r="L39" s="5" t="str">
        <f t="shared" si="8"/>
        <v>.</v>
      </c>
      <c r="M39" s="15" t="str">
        <f t="shared" si="8"/>
        <v>.</v>
      </c>
      <c r="N39" s="21" t="str">
        <f t="shared" si="2"/>
        <v>.</v>
      </c>
      <c r="O39" s="22" t="str">
        <f t="shared" si="2"/>
        <v>.</v>
      </c>
      <c r="P39" s="20" t="str">
        <f t="shared" si="5"/>
        <v>.</v>
      </c>
      <c r="Q39" s="57" t="str">
        <f t="shared" si="8"/>
        <v>.</v>
      </c>
      <c r="R39" s="58" t="str">
        <f t="shared" si="8"/>
        <v>.</v>
      </c>
      <c r="S39" s="58" t="str">
        <f t="shared" si="8"/>
        <v>.</v>
      </c>
      <c r="T39" s="31" t="str">
        <f t="shared" si="8"/>
        <v>.</v>
      </c>
      <c r="U39" s="59" t="str">
        <f t="shared" si="8"/>
        <v>.</v>
      </c>
      <c r="V39" s="64" t="str">
        <f t="shared" si="8"/>
        <v>.</v>
      </c>
      <c r="W39" s="2" t="str">
        <f t="shared" si="8"/>
        <v>.</v>
      </c>
      <c r="X39" s="2" t="str">
        <f t="shared" si="7"/>
        <v>.</v>
      </c>
      <c r="Y39" s="6" t="str">
        <f t="shared" si="7"/>
        <v>.</v>
      </c>
      <c r="Z39" s="17" t="str">
        <f t="shared" si="7"/>
        <v>.</v>
      </c>
      <c r="AE39" s="92"/>
      <c r="AF39" s="92"/>
      <c r="AG39" s="89" t="str">
        <f t="shared" si="6"/>
        <v/>
      </c>
      <c r="AH39" s="91"/>
      <c r="AI39" s="91"/>
      <c r="AJ39" s="91"/>
    </row>
    <row r="40" spans="1:36" x14ac:dyDescent="0.25">
      <c r="A40" s="120">
        <v>30</v>
      </c>
      <c r="B40" s="120" t="str">
        <f>IF(A40&lt;='1-Entr&amp;UEta'!$B$57,"E","B")</f>
        <v>B</v>
      </c>
      <c r="C40" s="120">
        <f>IF(A40&lt;='1-Entr&amp;UEta'!$B$57,A40,(A40-'1-Entr&amp;UEta'!$B$57))</f>
        <v>30</v>
      </c>
      <c r="D40" s="40" t="str">
        <f>IF(A40&gt;('1-Entr&amp;UEta'!$B$57+'1-Entr&amp;UEta'!$B$58),"Néant",IF(A40&lt;='1-Entr&amp;UEta'!$B$57,"Etang","Bassin"))</f>
        <v>Néant</v>
      </c>
      <c r="E40" s="110" t="str">
        <f>IF(A40&gt;('1-Entr&amp;UEta'!$B$57+'1-Entr&amp;UEta'!$B$58),"Sans objet",CONCATENATE(G40,H40,I40,J40,"-",B40,C40))</f>
        <v>Sans objet</v>
      </c>
      <c r="F40" s="114" t="str">
        <f>IF($A40&gt;('1-Entr&amp;UEta'!$B$57+'1-Entr&amp;UEta'!$B$58),"Sans objet","")</f>
        <v>Sans objet</v>
      </c>
      <c r="G40" s="105" t="str">
        <f t="shared" si="8"/>
        <v>.</v>
      </c>
      <c r="H40" s="39" t="str">
        <f t="shared" si="8"/>
        <v>.</v>
      </c>
      <c r="I40" s="39" t="str">
        <f t="shared" si="8"/>
        <v>.</v>
      </c>
      <c r="J40" s="39" t="str">
        <f t="shared" si="8"/>
        <v>.</v>
      </c>
      <c r="K40" s="42" t="str">
        <f t="shared" si="8"/>
        <v>.</v>
      </c>
      <c r="L40" s="5" t="str">
        <f t="shared" si="8"/>
        <v>.</v>
      </c>
      <c r="M40" s="15" t="str">
        <f t="shared" si="8"/>
        <v>.</v>
      </c>
      <c r="N40" s="21" t="str">
        <f t="shared" si="2"/>
        <v>.</v>
      </c>
      <c r="O40" s="22" t="str">
        <f t="shared" si="2"/>
        <v>.</v>
      </c>
      <c r="P40" s="20" t="str">
        <f t="shared" si="5"/>
        <v>.</v>
      </c>
      <c r="Q40" s="57" t="str">
        <f t="shared" si="8"/>
        <v>.</v>
      </c>
      <c r="R40" s="58" t="str">
        <f t="shared" si="8"/>
        <v>.</v>
      </c>
      <c r="S40" s="58" t="str">
        <f t="shared" si="8"/>
        <v>.</v>
      </c>
      <c r="T40" s="31" t="str">
        <f t="shared" si="8"/>
        <v>.</v>
      </c>
      <c r="U40" s="59" t="str">
        <f t="shared" si="8"/>
        <v>.</v>
      </c>
      <c r="V40" s="64" t="str">
        <f t="shared" si="8"/>
        <v>.</v>
      </c>
      <c r="W40" s="2" t="str">
        <f t="shared" si="8"/>
        <v>.</v>
      </c>
      <c r="X40" s="2" t="str">
        <f t="shared" si="7"/>
        <v>.</v>
      </c>
      <c r="Y40" s="6" t="str">
        <f t="shared" si="7"/>
        <v>.</v>
      </c>
      <c r="Z40" s="17" t="str">
        <f t="shared" si="7"/>
        <v>.</v>
      </c>
      <c r="AE40" s="92"/>
      <c r="AF40" s="92"/>
      <c r="AG40" s="89" t="str">
        <f t="shared" si="6"/>
        <v/>
      </c>
      <c r="AH40" s="91"/>
      <c r="AI40" s="91"/>
      <c r="AJ40" s="91"/>
    </row>
    <row r="41" spans="1:36" x14ac:dyDescent="0.25">
      <c r="A41" s="120">
        <v>31</v>
      </c>
      <c r="B41" s="120" t="str">
        <f>IF(A41&lt;='1-Entr&amp;UEta'!$B$57,"E","B")</f>
        <v>B</v>
      </c>
      <c r="C41" s="120">
        <f>IF(A41&lt;='1-Entr&amp;UEta'!$B$57,A41,(A41-'1-Entr&amp;UEta'!$B$57))</f>
        <v>31</v>
      </c>
      <c r="D41" s="40" t="str">
        <f>IF(A41&gt;('1-Entr&amp;UEta'!$B$57+'1-Entr&amp;UEta'!$B$58),"Néant",IF(A41&lt;='1-Entr&amp;UEta'!$B$57,"Etang","Bassin"))</f>
        <v>Néant</v>
      </c>
      <c r="E41" s="110" t="str">
        <f>IF(A41&gt;('1-Entr&amp;UEta'!$B$57+'1-Entr&amp;UEta'!$B$58),"Sans objet",CONCATENATE(G41,H41,I41,J41,"-",B41,C41))</f>
        <v>Sans objet</v>
      </c>
      <c r="F41" s="114" t="str">
        <f>IF($A41&gt;('1-Entr&amp;UEta'!$B$57+'1-Entr&amp;UEta'!$B$58),"Sans objet","")</f>
        <v>Sans objet</v>
      </c>
      <c r="G41" s="105" t="str">
        <f t="shared" si="8"/>
        <v>.</v>
      </c>
      <c r="H41" s="39" t="str">
        <f t="shared" si="8"/>
        <v>.</v>
      </c>
      <c r="I41" s="39" t="str">
        <f t="shared" si="8"/>
        <v>.</v>
      </c>
      <c r="J41" s="39" t="str">
        <f t="shared" si="8"/>
        <v>.</v>
      </c>
      <c r="K41" s="42" t="str">
        <f t="shared" si="8"/>
        <v>.</v>
      </c>
      <c r="L41" s="5" t="str">
        <f t="shared" si="8"/>
        <v>.</v>
      </c>
      <c r="M41" s="15" t="str">
        <f t="shared" si="8"/>
        <v>.</v>
      </c>
      <c r="N41" s="21" t="str">
        <f t="shared" si="2"/>
        <v>.</v>
      </c>
      <c r="O41" s="22" t="str">
        <f t="shared" si="2"/>
        <v>.</v>
      </c>
      <c r="P41" s="20" t="str">
        <f t="shared" si="5"/>
        <v>.</v>
      </c>
      <c r="Q41" s="57" t="str">
        <f t="shared" si="8"/>
        <v>.</v>
      </c>
      <c r="R41" s="58" t="str">
        <f t="shared" si="8"/>
        <v>.</v>
      </c>
      <c r="S41" s="58" t="str">
        <f t="shared" si="8"/>
        <v>.</v>
      </c>
      <c r="T41" s="31" t="str">
        <f t="shared" si="8"/>
        <v>.</v>
      </c>
      <c r="U41" s="59" t="str">
        <f t="shared" si="8"/>
        <v>.</v>
      </c>
      <c r="V41" s="64" t="str">
        <f t="shared" si="8"/>
        <v>.</v>
      </c>
      <c r="W41" s="2" t="str">
        <f t="shared" si="8"/>
        <v>.</v>
      </c>
      <c r="X41" s="2" t="str">
        <f t="shared" si="7"/>
        <v>.</v>
      </c>
      <c r="Y41" s="6" t="str">
        <f t="shared" si="7"/>
        <v>.</v>
      </c>
      <c r="Z41" s="17" t="str">
        <f t="shared" si="7"/>
        <v>.</v>
      </c>
      <c r="AE41" s="92"/>
      <c r="AF41" s="92"/>
      <c r="AG41" s="89" t="str">
        <f t="shared" si="6"/>
        <v/>
      </c>
      <c r="AH41" s="91"/>
      <c r="AI41" s="91"/>
      <c r="AJ41" s="91"/>
    </row>
    <row r="42" spans="1:36" x14ac:dyDescent="0.25">
      <c r="A42" s="120">
        <v>32</v>
      </c>
      <c r="B42" s="120" t="str">
        <f>IF(A42&lt;='1-Entr&amp;UEta'!$B$57,"E","B")</f>
        <v>B</v>
      </c>
      <c r="C42" s="120">
        <f>IF(A42&lt;='1-Entr&amp;UEta'!$B$57,A42,(A42-'1-Entr&amp;UEta'!$B$57))</f>
        <v>32</v>
      </c>
      <c r="D42" s="40" t="str">
        <f>IF(A42&gt;('1-Entr&amp;UEta'!$B$57+'1-Entr&amp;UEta'!$B$58),"Néant",IF(A42&lt;='1-Entr&amp;UEta'!$B$57,"Etang","Bassin"))</f>
        <v>Néant</v>
      </c>
      <c r="E42" s="110" t="str">
        <f>IF(A42&gt;('1-Entr&amp;UEta'!$B$57+'1-Entr&amp;UEta'!$B$58),"Sans objet",CONCATENATE(G42,H42,I42,J42,"-",B42,C42))</f>
        <v>Sans objet</v>
      </c>
      <c r="F42" s="114" t="str">
        <f>IF($A42&gt;('1-Entr&amp;UEta'!$B$57+'1-Entr&amp;UEta'!$B$58),"Sans objet","")</f>
        <v>Sans objet</v>
      </c>
      <c r="G42" s="105" t="str">
        <f t="shared" si="8"/>
        <v>.</v>
      </c>
      <c r="H42" s="39" t="str">
        <f t="shared" si="8"/>
        <v>.</v>
      </c>
      <c r="I42" s="39" t="str">
        <f t="shared" si="8"/>
        <v>.</v>
      </c>
      <c r="J42" s="39" t="str">
        <f t="shared" si="8"/>
        <v>.</v>
      </c>
      <c r="K42" s="42" t="str">
        <f t="shared" si="8"/>
        <v>.</v>
      </c>
      <c r="L42" s="5" t="str">
        <f t="shared" si="8"/>
        <v>.</v>
      </c>
      <c r="M42" s="15" t="str">
        <f t="shared" si="8"/>
        <v>.</v>
      </c>
      <c r="N42" s="21" t="str">
        <f t="shared" si="2"/>
        <v>.</v>
      </c>
      <c r="O42" s="22" t="str">
        <f t="shared" si="2"/>
        <v>.</v>
      </c>
      <c r="P42" s="20" t="str">
        <f t="shared" si="5"/>
        <v>.</v>
      </c>
      <c r="Q42" s="57" t="str">
        <f t="shared" si="8"/>
        <v>.</v>
      </c>
      <c r="R42" s="58" t="str">
        <f t="shared" si="8"/>
        <v>.</v>
      </c>
      <c r="S42" s="58" t="str">
        <f t="shared" si="8"/>
        <v>.</v>
      </c>
      <c r="T42" s="31" t="str">
        <f t="shared" si="8"/>
        <v>.</v>
      </c>
      <c r="U42" s="59" t="str">
        <f t="shared" si="8"/>
        <v>.</v>
      </c>
      <c r="V42" s="64" t="str">
        <f t="shared" si="8"/>
        <v>.</v>
      </c>
      <c r="W42" s="2" t="str">
        <f t="shared" si="8"/>
        <v>.</v>
      </c>
      <c r="X42" s="2" t="str">
        <f t="shared" si="7"/>
        <v>.</v>
      </c>
      <c r="Y42" s="6" t="str">
        <f t="shared" si="7"/>
        <v>.</v>
      </c>
      <c r="Z42" s="17" t="str">
        <f t="shared" si="7"/>
        <v>.</v>
      </c>
      <c r="AE42" s="92"/>
      <c r="AF42" s="92"/>
      <c r="AG42" s="89" t="str">
        <f t="shared" si="6"/>
        <v/>
      </c>
      <c r="AH42" s="91"/>
      <c r="AI42" s="91"/>
      <c r="AJ42" s="91"/>
    </row>
    <row r="43" spans="1:36" x14ac:dyDescent="0.25">
      <c r="A43" s="120">
        <v>33</v>
      </c>
      <c r="B43" s="120" t="str">
        <f>IF(A43&lt;='1-Entr&amp;UEta'!$B$57,"E","B")</f>
        <v>B</v>
      </c>
      <c r="C43" s="120">
        <f>IF(A43&lt;='1-Entr&amp;UEta'!$B$57,A43,(A43-'1-Entr&amp;UEta'!$B$57))</f>
        <v>33</v>
      </c>
      <c r="D43" s="40" t="str">
        <f>IF(A43&gt;('1-Entr&amp;UEta'!$B$57+'1-Entr&amp;UEta'!$B$58),"Néant",IF(A43&lt;='1-Entr&amp;UEta'!$B$57,"Etang","Bassin"))</f>
        <v>Néant</v>
      </c>
      <c r="E43" s="110" t="str">
        <f>IF(A43&gt;('1-Entr&amp;UEta'!$B$57+'1-Entr&amp;UEta'!$B$58),"Sans objet",CONCATENATE(G43,H43,I43,J43,"-",B43,C43))</f>
        <v>Sans objet</v>
      </c>
      <c r="F43" s="114" t="str">
        <f>IF($A43&gt;('1-Entr&amp;UEta'!$B$57+'1-Entr&amp;UEta'!$B$58),"Sans objet","")</f>
        <v>Sans objet</v>
      </c>
      <c r="G43" s="105" t="str">
        <f t="shared" si="8"/>
        <v>.</v>
      </c>
      <c r="H43" s="39" t="str">
        <f t="shared" si="8"/>
        <v>.</v>
      </c>
      <c r="I43" s="39" t="str">
        <f t="shared" si="8"/>
        <v>.</v>
      </c>
      <c r="J43" s="39" t="str">
        <f t="shared" si="8"/>
        <v>.</v>
      </c>
      <c r="K43" s="42" t="str">
        <f t="shared" si="8"/>
        <v>.</v>
      </c>
      <c r="L43" s="5" t="str">
        <f t="shared" si="8"/>
        <v>.</v>
      </c>
      <c r="M43" s="15" t="str">
        <f t="shared" si="8"/>
        <v>.</v>
      </c>
      <c r="N43" s="21" t="str">
        <f t="shared" si="2"/>
        <v>.</v>
      </c>
      <c r="O43" s="22" t="str">
        <f t="shared" si="2"/>
        <v>.</v>
      </c>
      <c r="P43" s="20" t="str">
        <f t="shared" si="5"/>
        <v>.</v>
      </c>
      <c r="Q43" s="57" t="str">
        <f t="shared" si="8"/>
        <v>.</v>
      </c>
      <c r="R43" s="58" t="str">
        <f t="shared" si="8"/>
        <v>.</v>
      </c>
      <c r="S43" s="58" t="str">
        <f t="shared" si="8"/>
        <v>.</v>
      </c>
      <c r="T43" s="31" t="str">
        <f t="shared" si="8"/>
        <v>.</v>
      </c>
      <c r="U43" s="59" t="str">
        <f t="shared" si="8"/>
        <v>.</v>
      </c>
      <c r="V43" s="64" t="str">
        <f t="shared" si="8"/>
        <v>.</v>
      </c>
      <c r="W43" s="2" t="str">
        <f t="shared" ref="W43:W50" si="9">IF($D43="Néant",".","")</f>
        <v>.</v>
      </c>
      <c r="X43" s="2" t="str">
        <f t="shared" si="7"/>
        <v>.</v>
      </c>
      <c r="Y43" s="6" t="str">
        <f t="shared" si="7"/>
        <v>.</v>
      </c>
      <c r="Z43" s="17" t="str">
        <f t="shared" si="7"/>
        <v>.</v>
      </c>
      <c r="AE43" s="92"/>
      <c r="AF43" s="92"/>
      <c r="AG43" s="89" t="str">
        <f t="shared" si="6"/>
        <v/>
      </c>
      <c r="AH43" s="91"/>
      <c r="AI43" s="91"/>
      <c r="AJ43" s="91"/>
    </row>
    <row r="44" spans="1:36" x14ac:dyDescent="0.25">
      <c r="A44" s="120">
        <v>34</v>
      </c>
      <c r="B44" s="120" t="str">
        <f>IF(A44&lt;='1-Entr&amp;UEta'!$B$57,"E","B")</f>
        <v>B</v>
      </c>
      <c r="C44" s="120">
        <f>IF(A44&lt;='1-Entr&amp;UEta'!$B$57,A44,(A44-'1-Entr&amp;UEta'!$B$57))</f>
        <v>34</v>
      </c>
      <c r="D44" s="40" t="str">
        <f>IF(A44&gt;('1-Entr&amp;UEta'!$B$57+'1-Entr&amp;UEta'!$B$58),"Néant",IF(A44&lt;='1-Entr&amp;UEta'!$B$57,"Etang","Bassin"))</f>
        <v>Néant</v>
      </c>
      <c r="E44" s="110" t="str">
        <f>IF(A44&gt;('1-Entr&amp;UEta'!$B$57+'1-Entr&amp;UEta'!$B$58),"Sans objet",CONCATENATE(G44,H44,I44,J44,"-",B44,C44))</f>
        <v>Sans objet</v>
      </c>
      <c r="F44" s="114" t="str">
        <f>IF($A44&gt;('1-Entr&amp;UEta'!$B$57+'1-Entr&amp;UEta'!$B$58),"Sans objet","")</f>
        <v>Sans objet</v>
      </c>
      <c r="G44" s="105" t="str">
        <f t="shared" ref="G44:V50" si="10">IF($D44="Néant",".","")</f>
        <v>.</v>
      </c>
      <c r="H44" s="39" t="str">
        <f t="shared" si="10"/>
        <v>.</v>
      </c>
      <c r="I44" s="39" t="str">
        <f t="shared" si="10"/>
        <v>.</v>
      </c>
      <c r="J44" s="39" t="str">
        <f t="shared" si="10"/>
        <v>.</v>
      </c>
      <c r="K44" s="42" t="str">
        <f t="shared" si="10"/>
        <v>.</v>
      </c>
      <c r="L44" s="5" t="str">
        <f t="shared" si="10"/>
        <v>.</v>
      </c>
      <c r="M44" s="15" t="str">
        <f t="shared" si="10"/>
        <v>.</v>
      </c>
      <c r="N44" s="21" t="str">
        <f t="shared" si="2"/>
        <v>.</v>
      </c>
      <c r="O44" s="22" t="str">
        <f t="shared" si="2"/>
        <v>.</v>
      </c>
      <c r="P44" s="20" t="str">
        <f t="shared" si="5"/>
        <v>.</v>
      </c>
      <c r="Q44" s="57" t="str">
        <f t="shared" si="10"/>
        <v>.</v>
      </c>
      <c r="R44" s="58" t="str">
        <f t="shared" si="10"/>
        <v>.</v>
      </c>
      <c r="S44" s="58" t="str">
        <f t="shared" si="10"/>
        <v>.</v>
      </c>
      <c r="T44" s="31" t="str">
        <f t="shared" si="10"/>
        <v>.</v>
      </c>
      <c r="U44" s="59" t="str">
        <f t="shared" si="10"/>
        <v>.</v>
      </c>
      <c r="V44" s="64" t="str">
        <f t="shared" si="10"/>
        <v>.</v>
      </c>
      <c r="W44" s="2" t="str">
        <f t="shared" si="9"/>
        <v>.</v>
      </c>
      <c r="X44" s="2" t="str">
        <f t="shared" si="7"/>
        <v>.</v>
      </c>
      <c r="Y44" s="6" t="str">
        <f t="shared" si="7"/>
        <v>.</v>
      </c>
      <c r="Z44" s="17" t="str">
        <f t="shared" si="7"/>
        <v>.</v>
      </c>
      <c r="AE44" s="92"/>
      <c r="AF44" s="92"/>
      <c r="AG44" s="89" t="str">
        <f t="shared" si="6"/>
        <v/>
      </c>
      <c r="AH44" s="91"/>
      <c r="AI44" s="91"/>
      <c r="AJ44" s="91"/>
    </row>
    <row r="45" spans="1:36" x14ac:dyDescent="0.25">
      <c r="A45" s="120">
        <v>35</v>
      </c>
      <c r="B45" s="120" t="str">
        <f>IF(A45&lt;='1-Entr&amp;UEta'!$B$57,"E","B")</f>
        <v>B</v>
      </c>
      <c r="C45" s="120">
        <f>IF(A45&lt;='1-Entr&amp;UEta'!$B$57,A45,(A45-'1-Entr&amp;UEta'!$B$57))</f>
        <v>35</v>
      </c>
      <c r="D45" s="40" t="str">
        <f>IF(A45&gt;('1-Entr&amp;UEta'!$B$57+'1-Entr&amp;UEta'!$B$58),"Néant",IF(A45&lt;='1-Entr&amp;UEta'!$B$57,"Etang","Bassin"))</f>
        <v>Néant</v>
      </c>
      <c r="E45" s="110" t="str">
        <f>IF(A45&gt;('1-Entr&amp;UEta'!$B$57+'1-Entr&amp;UEta'!$B$58),"Sans objet",CONCATENATE(G45,H45,I45,J45,"-",B45,C45))</f>
        <v>Sans objet</v>
      </c>
      <c r="F45" s="114" t="str">
        <f>IF($A45&gt;('1-Entr&amp;UEta'!$B$57+'1-Entr&amp;UEta'!$B$58),"Sans objet","")</f>
        <v>Sans objet</v>
      </c>
      <c r="G45" s="105" t="str">
        <f t="shared" si="10"/>
        <v>.</v>
      </c>
      <c r="H45" s="39" t="str">
        <f t="shared" si="10"/>
        <v>.</v>
      </c>
      <c r="I45" s="39" t="str">
        <f t="shared" si="10"/>
        <v>.</v>
      </c>
      <c r="J45" s="39" t="str">
        <f t="shared" si="10"/>
        <v>.</v>
      </c>
      <c r="K45" s="42" t="str">
        <f t="shared" si="10"/>
        <v>.</v>
      </c>
      <c r="L45" s="5" t="str">
        <f t="shared" si="10"/>
        <v>.</v>
      </c>
      <c r="M45" s="15" t="str">
        <f t="shared" si="10"/>
        <v>.</v>
      </c>
      <c r="N45" s="21" t="str">
        <f t="shared" si="2"/>
        <v>.</v>
      </c>
      <c r="O45" s="22" t="str">
        <f t="shared" si="2"/>
        <v>.</v>
      </c>
      <c r="P45" s="20" t="str">
        <f t="shared" si="5"/>
        <v>.</v>
      </c>
      <c r="Q45" s="57" t="str">
        <f t="shared" si="10"/>
        <v>.</v>
      </c>
      <c r="R45" s="58" t="str">
        <f t="shared" si="10"/>
        <v>.</v>
      </c>
      <c r="S45" s="58" t="str">
        <f t="shared" si="10"/>
        <v>.</v>
      </c>
      <c r="T45" s="31" t="str">
        <f t="shared" si="10"/>
        <v>.</v>
      </c>
      <c r="U45" s="59" t="str">
        <f t="shared" si="10"/>
        <v>.</v>
      </c>
      <c r="V45" s="64" t="str">
        <f t="shared" si="10"/>
        <v>.</v>
      </c>
      <c r="W45" s="2" t="str">
        <f t="shared" si="9"/>
        <v>.</v>
      </c>
      <c r="X45" s="2" t="str">
        <f t="shared" si="7"/>
        <v>.</v>
      </c>
      <c r="Y45" s="6" t="str">
        <f t="shared" si="7"/>
        <v>.</v>
      </c>
      <c r="Z45" s="17" t="str">
        <f t="shared" si="7"/>
        <v>.</v>
      </c>
      <c r="AE45" s="92"/>
      <c r="AF45" s="92"/>
      <c r="AG45" s="89" t="str">
        <f t="shared" si="6"/>
        <v/>
      </c>
      <c r="AH45" s="91"/>
      <c r="AI45" s="91"/>
      <c r="AJ45" s="91"/>
    </row>
    <row r="46" spans="1:36" x14ac:dyDescent="0.25">
      <c r="A46" s="120">
        <v>36</v>
      </c>
      <c r="B46" s="120" t="str">
        <f>IF(A46&lt;='1-Entr&amp;UEta'!$B$57,"E","B")</f>
        <v>B</v>
      </c>
      <c r="C46" s="120">
        <f>IF(A46&lt;='1-Entr&amp;UEta'!$B$57,A46,(A46-'1-Entr&amp;UEta'!$B$57))</f>
        <v>36</v>
      </c>
      <c r="D46" s="40" t="str">
        <f>IF(A46&gt;('1-Entr&amp;UEta'!$B$57+'1-Entr&amp;UEta'!$B$58),"Néant",IF(A46&lt;='1-Entr&amp;UEta'!$B$57,"Etang","Bassin"))</f>
        <v>Néant</v>
      </c>
      <c r="E46" s="110" t="str">
        <f>IF(A46&gt;('1-Entr&amp;UEta'!$B$57+'1-Entr&amp;UEta'!$B$58),"Sans objet",CONCATENATE(G46,H46,I46,J46,"-",B46,C46))</f>
        <v>Sans objet</v>
      </c>
      <c r="F46" s="114" t="str">
        <f>IF($A46&gt;('1-Entr&amp;UEta'!$B$57+'1-Entr&amp;UEta'!$B$58),"Sans objet","")</f>
        <v>Sans objet</v>
      </c>
      <c r="G46" s="105" t="str">
        <f t="shared" si="10"/>
        <v>.</v>
      </c>
      <c r="H46" s="39" t="str">
        <f t="shared" si="10"/>
        <v>.</v>
      </c>
      <c r="I46" s="39" t="str">
        <f t="shared" si="10"/>
        <v>.</v>
      </c>
      <c r="J46" s="39" t="str">
        <f t="shared" si="10"/>
        <v>.</v>
      </c>
      <c r="K46" s="42" t="str">
        <f t="shared" si="10"/>
        <v>.</v>
      </c>
      <c r="L46" s="5" t="str">
        <f t="shared" si="10"/>
        <v>.</v>
      </c>
      <c r="M46" s="15" t="str">
        <f t="shared" si="10"/>
        <v>.</v>
      </c>
      <c r="N46" s="21" t="str">
        <f t="shared" si="2"/>
        <v>.</v>
      </c>
      <c r="O46" s="22" t="str">
        <f t="shared" si="2"/>
        <v>.</v>
      </c>
      <c r="P46" s="20" t="str">
        <f t="shared" si="5"/>
        <v>.</v>
      </c>
      <c r="Q46" s="57" t="str">
        <f t="shared" si="10"/>
        <v>.</v>
      </c>
      <c r="R46" s="58" t="str">
        <f t="shared" si="10"/>
        <v>.</v>
      </c>
      <c r="S46" s="58" t="str">
        <f t="shared" si="10"/>
        <v>.</v>
      </c>
      <c r="T46" s="31" t="str">
        <f t="shared" si="10"/>
        <v>.</v>
      </c>
      <c r="U46" s="59" t="str">
        <f t="shared" si="10"/>
        <v>.</v>
      </c>
      <c r="V46" s="64" t="str">
        <f t="shared" si="10"/>
        <v>.</v>
      </c>
      <c r="W46" s="2" t="str">
        <f t="shared" si="9"/>
        <v>.</v>
      </c>
      <c r="X46" s="2" t="str">
        <f t="shared" si="7"/>
        <v>.</v>
      </c>
      <c r="Y46" s="6" t="str">
        <f t="shared" si="7"/>
        <v>.</v>
      </c>
      <c r="Z46" s="17" t="str">
        <f t="shared" si="7"/>
        <v>.</v>
      </c>
      <c r="AE46" s="92"/>
      <c r="AF46" s="92"/>
      <c r="AG46" s="89" t="str">
        <f t="shared" si="6"/>
        <v/>
      </c>
      <c r="AH46" s="91"/>
      <c r="AI46" s="91"/>
      <c r="AJ46" s="91"/>
    </row>
    <row r="47" spans="1:36" x14ac:dyDescent="0.25">
      <c r="A47" s="120">
        <v>37</v>
      </c>
      <c r="B47" s="120" t="str">
        <f>IF(A47&lt;='1-Entr&amp;UEta'!$B$57,"E","B")</f>
        <v>B</v>
      </c>
      <c r="C47" s="120">
        <f>IF(A47&lt;='1-Entr&amp;UEta'!$B$57,A47,(A47-'1-Entr&amp;UEta'!$B$57))</f>
        <v>37</v>
      </c>
      <c r="D47" s="40" t="str">
        <f>IF(A47&gt;('1-Entr&amp;UEta'!$B$57+'1-Entr&amp;UEta'!$B$58),"Néant",IF(A47&lt;='1-Entr&amp;UEta'!$B$57,"Etang","Bassin"))</f>
        <v>Néant</v>
      </c>
      <c r="E47" s="110" t="str">
        <f>IF(A47&gt;('1-Entr&amp;UEta'!$B$57+'1-Entr&amp;UEta'!$B$58),"Sans objet",CONCATENATE(G47,H47,I47,J47,"-",B47,C47))</f>
        <v>Sans objet</v>
      </c>
      <c r="F47" s="114" t="str">
        <f>IF($A47&gt;('1-Entr&amp;UEta'!$B$57+'1-Entr&amp;UEta'!$B$58),"Sans objet","")</f>
        <v>Sans objet</v>
      </c>
      <c r="G47" s="105" t="str">
        <f t="shared" si="10"/>
        <v>.</v>
      </c>
      <c r="H47" s="39" t="str">
        <f t="shared" si="10"/>
        <v>.</v>
      </c>
      <c r="I47" s="39" t="str">
        <f t="shared" si="10"/>
        <v>.</v>
      </c>
      <c r="J47" s="39" t="str">
        <f t="shared" si="10"/>
        <v>.</v>
      </c>
      <c r="K47" s="42" t="str">
        <f t="shared" si="10"/>
        <v>.</v>
      </c>
      <c r="L47" s="5" t="str">
        <f t="shared" si="10"/>
        <v>.</v>
      </c>
      <c r="M47" s="15" t="str">
        <f t="shared" si="10"/>
        <v>.</v>
      </c>
      <c r="N47" s="21" t="str">
        <f t="shared" si="2"/>
        <v>.</v>
      </c>
      <c r="O47" s="22" t="str">
        <f t="shared" si="2"/>
        <v>.</v>
      </c>
      <c r="P47" s="20" t="str">
        <f t="shared" si="5"/>
        <v>.</v>
      </c>
      <c r="Q47" s="57" t="str">
        <f t="shared" si="10"/>
        <v>.</v>
      </c>
      <c r="R47" s="58" t="str">
        <f t="shared" si="10"/>
        <v>.</v>
      </c>
      <c r="S47" s="58" t="str">
        <f t="shared" si="10"/>
        <v>.</v>
      </c>
      <c r="T47" s="31" t="str">
        <f t="shared" si="10"/>
        <v>.</v>
      </c>
      <c r="U47" s="59" t="str">
        <f t="shared" si="10"/>
        <v>.</v>
      </c>
      <c r="V47" s="64" t="str">
        <f t="shared" si="10"/>
        <v>.</v>
      </c>
      <c r="W47" s="2" t="str">
        <f t="shared" si="9"/>
        <v>.</v>
      </c>
      <c r="X47" s="2" t="str">
        <f t="shared" si="7"/>
        <v>.</v>
      </c>
      <c r="Y47" s="6" t="str">
        <f t="shared" si="7"/>
        <v>.</v>
      </c>
      <c r="Z47" s="17" t="str">
        <f t="shared" si="7"/>
        <v>.</v>
      </c>
      <c r="AE47" s="92"/>
      <c r="AF47" s="92"/>
      <c r="AG47" s="89" t="str">
        <f t="shared" si="6"/>
        <v/>
      </c>
      <c r="AH47" s="91"/>
      <c r="AI47" s="91"/>
      <c r="AJ47" s="91"/>
    </row>
    <row r="48" spans="1:36" x14ac:dyDescent="0.25">
      <c r="A48" s="120">
        <v>38</v>
      </c>
      <c r="B48" s="120" t="str">
        <f>IF(A48&lt;='1-Entr&amp;UEta'!$B$57,"E","B")</f>
        <v>B</v>
      </c>
      <c r="C48" s="120">
        <f>IF(A48&lt;='1-Entr&amp;UEta'!$B$57,A48,(A48-'1-Entr&amp;UEta'!$B$57))</f>
        <v>38</v>
      </c>
      <c r="D48" s="40" t="str">
        <f>IF(A48&gt;('1-Entr&amp;UEta'!$B$57+'1-Entr&amp;UEta'!$B$58),"Néant",IF(A48&lt;='1-Entr&amp;UEta'!$B$57,"Etang","Bassin"))</f>
        <v>Néant</v>
      </c>
      <c r="E48" s="110" t="str">
        <f>IF(A48&gt;('1-Entr&amp;UEta'!$B$57+'1-Entr&amp;UEta'!$B$58),"Sans objet",CONCATENATE(G48,H48,I48,J48,"-",B48,C48))</f>
        <v>Sans objet</v>
      </c>
      <c r="F48" s="114" t="str">
        <f>IF($A48&gt;('1-Entr&amp;UEta'!$B$57+'1-Entr&amp;UEta'!$B$58),"Sans objet","")</f>
        <v>Sans objet</v>
      </c>
      <c r="G48" s="105" t="str">
        <f t="shared" si="10"/>
        <v>.</v>
      </c>
      <c r="H48" s="39" t="str">
        <f t="shared" si="10"/>
        <v>.</v>
      </c>
      <c r="I48" s="39" t="str">
        <f t="shared" si="10"/>
        <v>.</v>
      </c>
      <c r="J48" s="39" t="str">
        <f t="shared" si="10"/>
        <v>.</v>
      </c>
      <c r="K48" s="42" t="str">
        <f t="shared" si="10"/>
        <v>.</v>
      </c>
      <c r="L48" s="5" t="str">
        <f t="shared" si="10"/>
        <v>.</v>
      </c>
      <c r="M48" s="15" t="str">
        <f t="shared" si="10"/>
        <v>.</v>
      </c>
      <c r="N48" s="21" t="str">
        <f t="shared" si="2"/>
        <v>.</v>
      </c>
      <c r="O48" s="22" t="str">
        <f t="shared" si="2"/>
        <v>.</v>
      </c>
      <c r="P48" s="20" t="str">
        <f t="shared" si="5"/>
        <v>.</v>
      </c>
      <c r="Q48" s="57" t="str">
        <f t="shared" si="10"/>
        <v>.</v>
      </c>
      <c r="R48" s="58" t="str">
        <f t="shared" si="10"/>
        <v>.</v>
      </c>
      <c r="S48" s="58" t="str">
        <f t="shared" si="10"/>
        <v>.</v>
      </c>
      <c r="T48" s="31" t="str">
        <f t="shared" si="10"/>
        <v>.</v>
      </c>
      <c r="U48" s="59" t="str">
        <f t="shared" si="10"/>
        <v>.</v>
      </c>
      <c r="V48" s="64" t="str">
        <f t="shared" si="10"/>
        <v>.</v>
      </c>
      <c r="W48" s="2" t="str">
        <f t="shared" si="9"/>
        <v>.</v>
      </c>
      <c r="X48" s="2" t="str">
        <f t="shared" si="7"/>
        <v>.</v>
      </c>
      <c r="Y48" s="6" t="str">
        <f t="shared" si="7"/>
        <v>.</v>
      </c>
      <c r="Z48" s="17" t="str">
        <f t="shared" si="7"/>
        <v>.</v>
      </c>
      <c r="AE48" s="92"/>
      <c r="AF48" s="92"/>
      <c r="AG48" s="89" t="str">
        <f t="shared" si="6"/>
        <v/>
      </c>
      <c r="AH48" s="91"/>
      <c r="AI48" s="91"/>
      <c r="AJ48" s="91"/>
    </row>
    <row r="49" spans="1:36" x14ac:dyDescent="0.25">
      <c r="A49" s="120">
        <v>39</v>
      </c>
      <c r="B49" s="120" t="str">
        <f>IF(A49&lt;='1-Entr&amp;UEta'!$B$57,"E","B")</f>
        <v>B</v>
      </c>
      <c r="C49" s="120">
        <f>IF(A49&lt;='1-Entr&amp;UEta'!$B$57,A49,(A49-'1-Entr&amp;UEta'!$B$57))</f>
        <v>39</v>
      </c>
      <c r="D49" s="40" t="str">
        <f>IF(A49&gt;('1-Entr&amp;UEta'!$B$57+'1-Entr&amp;UEta'!$B$58),"Néant",IF(A49&lt;='1-Entr&amp;UEta'!$B$57,"Etang","Bassin"))</f>
        <v>Néant</v>
      </c>
      <c r="E49" s="110" t="str">
        <f>IF(A49&gt;('1-Entr&amp;UEta'!$B$57+'1-Entr&amp;UEta'!$B$58),"Sans objet",CONCATENATE(G49,H49,I49,J49,"-",B49,C49))</f>
        <v>Sans objet</v>
      </c>
      <c r="F49" s="114" t="str">
        <f>IF($A49&gt;('1-Entr&amp;UEta'!$B$57+'1-Entr&amp;UEta'!$B$58),"Sans objet","")</f>
        <v>Sans objet</v>
      </c>
      <c r="G49" s="105" t="str">
        <f t="shared" si="10"/>
        <v>.</v>
      </c>
      <c r="H49" s="39" t="str">
        <f t="shared" si="10"/>
        <v>.</v>
      </c>
      <c r="I49" s="39" t="str">
        <f t="shared" si="10"/>
        <v>.</v>
      </c>
      <c r="J49" s="39" t="str">
        <f t="shared" si="10"/>
        <v>.</v>
      </c>
      <c r="K49" s="42" t="str">
        <f t="shared" si="10"/>
        <v>.</v>
      </c>
      <c r="L49" s="5" t="str">
        <f t="shared" si="10"/>
        <v>.</v>
      </c>
      <c r="M49" s="15" t="str">
        <f t="shared" si="10"/>
        <v>.</v>
      </c>
      <c r="N49" s="21" t="str">
        <f t="shared" si="2"/>
        <v>.</v>
      </c>
      <c r="O49" s="22" t="str">
        <f t="shared" si="2"/>
        <v>.</v>
      </c>
      <c r="P49" s="20" t="str">
        <f t="shared" si="5"/>
        <v>.</v>
      </c>
      <c r="Q49" s="57" t="str">
        <f t="shared" si="10"/>
        <v>.</v>
      </c>
      <c r="R49" s="58" t="str">
        <f t="shared" si="10"/>
        <v>.</v>
      </c>
      <c r="S49" s="58" t="str">
        <f t="shared" si="10"/>
        <v>.</v>
      </c>
      <c r="T49" s="31" t="str">
        <f t="shared" si="10"/>
        <v>.</v>
      </c>
      <c r="U49" s="59" t="str">
        <f t="shared" si="10"/>
        <v>.</v>
      </c>
      <c r="V49" s="64" t="str">
        <f t="shared" si="10"/>
        <v>.</v>
      </c>
      <c r="W49" s="2" t="str">
        <f t="shared" si="9"/>
        <v>.</v>
      </c>
      <c r="X49" s="2" t="str">
        <f t="shared" si="7"/>
        <v>.</v>
      </c>
      <c r="Y49" s="6" t="str">
        <f t="shared" si="7"/>
        <v>.</v>
      </c>
      <c r="Z49" s="17" t="str">
        <f t="shared" si="7"/>
        <v>.</v>
      </c>
      <c r="AE49" s="92"/>
      <c r="AF49" s="92"/>
      <c r="AG49" s="89" t="str">
        <f t="shared" si="6"/>
        <v/>
      </c>
      <c r="AH49" s="91"/>
      <c r="AI49" s="91"/>
      <c r="AJ49" s="91"/>
    </row>
    <row r="50" spans="1:36" ht="14.4" thickBot="1" x14ac:dyDescent="0.3">
      <c r="A50" s="120">
        <v>40</v>
      </c>
      <c r="B50" s="120" t="str">
        <f>IF(A50&lt;='1-Entr&amp;UEta'!$B$57,"E","B")</f>
        <v>B</v>
      </c>
      <c r="C50" s="120">
        <f>IF(A50&lt;='1-Entr&amp;UEta'!$B$57,A50,(A50-'1-Entr&amp;UEta'!$B$57))</f>
        <v>40</v>
      </c>
      <c r="D50" s="41" t="str">
        <f>IF(A50&gt;('1-Entr&amp;UEta'!$B$57+'1-Entr&amp;UEta'!$B$58),"Néant",IF(A50&lt;='1-Entr&amp;UEta'!$B$57,"Etang","Bassin"))</f>
        <v>Néant</v>
      </c>
      <c r="E50" s="111" t="str">
        <f>IF(A50&gt;('1-Entr&amp;UEta'!$B$57+'1-Entr&amp;UEta'!$B$58),"Sans objet",CONCATENATE(G50,H50,I50,J50,"-",B50,C50))</f>
        <v>Sans objet</v>
      </c>
      <c r="F50" s="115" t="str">
        <f>IF($A50&gt;('1-Entr&amp;UEta'!$B$57+'1-Entr&amp;UEta'!$B$58),"Sans objet","")</f>
        <v>Sans objet</v>
      </c>
      <c r="G50" s="106" t="str">
        <f t="shared" si="10"/>
        <v>.</v>
      </c>
      <c r="H50" s="43" t="str">
        <f t="shared" si="10"/>
        <v>.</v>
      </c>
      <c r="I50" s="43" t="str">
        <f t="shared" si="10"/>
        <v>.</v>
      </c>
      <c r="J50" s="43" t="str">
        <f t="shared" si="10"/>
        <v>.</v>
      </c>
      <c r="K50" s="44" t="str">
        <f t="shared" si="10"/>
        <v>.</v>
      </c>
      <c r="L50" s="52" t="str">
        <f t="shared" si="10"/>
        <v>.</v>
      </c>
      <c r="M50" s="53" t="str">
        <f t="shared" si="10"/>
        <v>.</v>
      </c>
      <c r="N50" s="23" t="str">
        <f t="shared" si="2"/>
        <v>.</v>
      </c>
      <c r="O50" s="24" t="str">
        <f t="shared" si="2"/>
        <v>.</v>
      </c>
      <c r="P50" s="25" t="str">
        <f t="shared" si="5"/>
        <v>.</v>
      </c>
      <c r="Q50" s="60" t="str">
        <f t="shared" si="10"/>
        <v>.</v>
      </c>
      <c r="R50" s="61" t="str">
        <f t="shared" si="10"/>
        <v>.</v>
      </c>
      <c r="S50" s="61" t="str">
        <f t="shared" si="10"/>
        <v>.</v>
      </c>
      <c r="T50" s="62" t="str">
        <f t="shared" si="10"/>
        <v>.</v>
      </c>
      <c r="U50" s="63" t="str">
        <f t="shared" si="10"/>
        <v>.</v>
      </c>
      <c r="V50" s="65" t="str">
        <f t="shared" si="10"/>
        <v>.</v>
      </c>
      <c r="W50" s="7" t="str">
        <f t="shared" si="9"/>
        <v>.</v>
      </c>
      <c r="X50" s="7" t="str">
        <f t="shared" si="7"/>
        <v>.</v>
      </c>
      <c r="Y50" s="8" t="str">
        <f t="shared" si="7"/>
        <v>.</v>
      </c>
      <c r="Z50" s="18" t="str">
        <f t="shared" si="7"/>
        <v>.</v>
      </c>
      <c r="AE50" s="92"/>
      <c r="AF50" s="92"/>
      <c r="AG50" s="89" t="str">
        <f t="shared" si="6"/>
        <v/>
      </c>
      <c r="AH50" s="91"/>
      <c r="AI50" s="91"/>
      <c r="AJ50" s="91"/>
    </row>
    <row r="51" spans="1:36" ht="14.4" thickBot="1" x14ac:dyDescent="0.3">
      <c r="D51" s="120"/>
      <c r="H51" s="48"/>
      <c r="I51" s="49"/>
      <c r="J51" s="49"/>
      <c r="K51" s="49"/>
      <c r="L51" s="49"/>
      <c r="M51" s="49"/>
      <c r="N51" s="49"/>
      <c r="O51" s="50" t="s">
        <v>38</v>
      </c>
      <c r="P51" s="51">
        <f>SUMPRODUCT($P$11:$P$50,$Q$11:$Q$50)</f>
        <v>0</v>
      </c>
      <c r="AE51" s="92"/>
      <c r="AF51" s="92"/>
      <c r="AG51" s="89" t="str">
        <f t="shared" si="6"/>
        <v/>
      </c>
      <c r="AH51" s="91"/>
      <c r="AI51" s="91"/>
      <c r="AJ51" s="91"/>
    </row>
    <row r="52" spans="1:36" x14ac:dyDescent="0.25">
      <c r="D52" s="112" t="s">
        <v>63</v>
      </c>
      <c r="N52" s="289"/>
      <c r="AE52" s="92"/>
      <c r="AF52" s="92"/>
      <c r="AG52" s="89" t="str">
        <f t="shared" si="6"/>
        <v/>
      </c>
      <c r="AH52" s="91"/>
      <c r="AI52" s="91"/>
      <c r="AJ52" s="91"/>
    </row>
    <row r="53" spans="1:36" ht="30" customHeight="1" x14ac:dyDescent="0.25">
      <c r="D53" s="380" t="s">
        <v>149</v>
      </c>
      <c r="E53" s="380"/>
      <c r="F53" s="380"/>
      <c r="G53" s="380"/>
      <c r="H53" s="380"/>
      <c r="I53" s="380"/>
      <c r="J53" s="380"/>
      <c r="K53" s="380"/>
      <c r="L53" s="380"/>
      <c r="M53" s="380"/>
      <c r="N53" s="380"/>
      <c r="O53" s="380"/>
      <c r="P53" s="380"/>
      <c r="S53" s="381" t="s">
        <v>144</v>
      </c>
      <c r="T53" s="381"/>
      <c r="U53" s="381"/>
      <c r="V53" s="364" t="str">
        <f>IF('1-Entr&amp;UEta'!$H$45&lt;&gt;"",'1-Entr&amp;UEta'!$H$45,"")</f>
        <v/>
      </c>
      <c r="W53" s="364"/>
      <c r="X53" s="364"/>
      <c r="AE53" s="92"/>
      <c r="AF53" s="92"/>
      <c r="AG53" s="89" t="str">
        <f t="shared" si="6"/>
        <v/>
      </c>
      <c r="AH53" s="91"/>
      <c r="AI53" s="91"/>
      <c r="AJ53" s="91"/>
    </row>
    <row r="54" spans="1:36" ht="32.25" customHeight="1" x14ac:dyDescent="0.25">
      <c r="D54" s="380" t="s">
        <v>150</v>
      </c>
      <c r="E54" s="380"/>
      <c r="F54" s="380"/>
      <c r="G54" s="380"/>
      <c r="H54" s="380"/>
      <c r="I54" s="380"/>
      <c r="J54" s="380"/>
      <c r="K54" s="380"/>
      <c r="L54" s="380"/>
      <c r="M54" s="380"/>
      <c r="N54" s="380"/>
      <c r="O54" s="380"/>
      <c r="P54" s="380"/>
      <c r="U54" s="100" t="s">
        <v>143</v>
      </c>
      <c r="V54" s="365" t="str">
        <f>IF('1-Entr&amp;UEta'!$H$47&lt;&gt;"",'1-Entr&amp;UEta'!$H$47,"")</f>
        <v/>
      </c>
      <c r="W54" s="365"/>
      <c r="X54" s="365"/>
      <c r="AE54" s="92"/>
      <c r="AF54" s="92"/>
      <c r="AG54" s="89" t="str">
        <f t="shared" si="6"/>
        <v/>
      </c>
      <c r="AH54" s="91"/>
      <c r="AI54" s="91"/>
      <c r="AJ54" s="91"/>
    </row>
    <row r="55" spans="1:36" ht="28.8" customHeight="1" x14ac:dyDescent="0.25">
      <c r="D55" s="380" t="s">
        <v>464</v>
      </c>
      <c r="E55" s="380"/>
      <c r="F55" s="380"/>
      <c r="G55" s="380"/>
      <c r="H55" s="380"/>
      <c r="I55" s="380"/>
      <c r="J55" s="380"/>
      <c r="K55" s="380"/>
      <c r="L55" s="380"/>
      <c r="M55" s="380"/>
      <c r="N55" s="380"/>
      <c r="O55" s="380"/>
      <c r="P55" s="380"/>
      <c r="U55" s="98" t="s">
        <v>147</v>
      </c>
      <c r="V55" s="366"/>
      <c r="W55" s="367"/>
      <c r="X55" s="368"/>
      <c r="AE55" s="92"/>
      <c r="AF55" s="92"/>
      <c r="AG55" s="89" t="str">
        <f t="shared" si="6"/>
        <v/>
      </c>
      <c r="AH55" s="91"/>
      <c r="AI55" s="91"/>
      <c r="AJ55" s="91"/>
    </row>
    <row r="56" spans="1:36" x14ac:dyDescent="0.25">
      <c r="D56" s="120"/>
      <c r="E56" s="120"/>
      <c r="F56" s="120"/>
      <c r="V56" s="369"/>
      <c r="W56" s="370"/>
      <c r="X56" s="371"/>
      <c r="AE56" s="92"/>
      <c r="AF56" s="92"/>
      <c r="AG56" s="89" t="str">
        <f t="shared" si="6"/>
        <v/>
      </c>
      <c r="AH56" s="91"/>
      <c r="AI56" s="91"/>
      <c r="AJ56" s="91"/>
    </row>
    <row r="57" spans="1:36" x14ac:dyDescent="0.25">
      <c r="D57" s="120"/>
      <c r="E57" s="120"/>
      <c r="F57" s="120"/>
      <c r="V57" s="372"/>
      <c r="W57" s="373"/>
      <c r="X57" s="374"/>
      <c r="AE57" s="92"/>
      <c r="AF57" s="92"/>
      <c r="AG57" s="89" t="str">
        <f t="shared" si="6"/>
        <v/>
      </c>
      <c r="AH57" s="91"/>
      <c r="AI57" s="91"/>
      <c r="AJ57" s="91"/>
    </row>
    <row r="58" spans="1:36" x14ac:dyDescent="0.25">
      <c r="D58" s="82"/>
      <c r="E58" s="83"/>
      <c r="F58" s="83"/>
      <c r="G58" s="82"/>
      <c r="H58" s="82"/>
      <c r="I58" s="84" t="s">
        <v>37</v>
      </c>
      <c r="J58" s="85"/>
      <c r="K58" s="85">
        <f>SUM(C59:C98)</f>
        <v>0</v>
      </c>
      <c r="L58" s="82" t="s">
        <v>64</v>
      </c>
      <c r="M58" s="82"/>
      <c r="N58" s="82"/>
      <c r="O58" s="82"/>
      <c r="P58" s="82"/>
      <c r="Q58" s="82"/>
      <c r="R58" s="82"/>
      <c r="S58" s="82"/>
      <c r="T58" s="82"/>
      <c r="U58" s="82"/>
      <c r="V58" s="82"/>
      <c r="W58" s="82"/>
      <c r="X58" s="82"/>
      <c r="Y58" s="82"/>
      <c r="Z58" s="82"/>
      <c r="AA58" s="82"/>
      <c r="AB58" s="82"/>
      <c r="AC58" s="82"/>
      <c r="AE58" s="92"/>
      <c r="AF58" s="92"/>
      <c r="AG58" s="89" t="str">
        <f t="shared" si="6"/>
        <v/>
      </c>
      <c r="AH58" s="91"/>
      <c r="AI58" s="91"/>
      <c r="AJ58" s="91"/>
    </row>
    <row r="59" spans="1:36" ht="28.8" customHeight="1" x14ac:dyDescent="0.25">
      <c r="C59" s="27">
        <f t="shared" ref="C59:C99" si="11">SUM(AA59:AD59)</f>
        <v>0</v>
      </c>
      <c r="D59" s="362" t="str">
        <f>IF(AND(OR('1-Entr&amp;UEta'!$B$40='1-Entr&amp;UEta'!$B$147,'1-Entr&amp;UEta'!$B$40='1-Entr&amp;UEta'!$B$148),AF12="",AF13="",AF14=""),"Impossible de renseigner la source d'alimentation d'un bassin puisqu'aucune source n'a été renseignée envers l'unité de production aquacole (cfr. feuille '1-Entr&amp;UEta').","")</f>
        <v/>
      </c>
      <c r="E59" s="362"/>
      <c r="F59" s="362"/>
      <c r="G59" s="362"/>
      <c r="H59" s="362"/>
      <c r="I59" s="362"/>
      <c r="J59" s="362"/>
      <c r="K59" s="362"/>
      <c r="L59" s="82"/>
      <c r="M59" s="362" t="str">
        <f>IF(AND(OR('1-Entr&amp;UEta'!$B$40='1-Entr&amp;UEta'!$B$147,'1-Entr&amp;UEta'!$B$40='1-Entr&amp;UEta'!$B$148),OR('1-Entr&amp;UEta'!$B$57="",'1-Entr&amp;UEta'!$B$58="")),"Il est indispensable de renseigner, dans la feuille '1-Entr&amp;UEta', le nombre d'étangs ET de bassins (encodez 0 le cas échéant) ","")</f>
        <v/>
      </c>
      <c r="N59" s="362"/>
      <c r="O59" s="362"/>
      <c r="P59" s="362"/>
      <c r="Q59" s="362"/>
      <c r="R59" s="362"/>
      <c r="S59" s="362"/>
      <c r="T59" s="362"/>
      <c r="U59" s="362"/>
      <c r="V59" s="82"/>
      <c r="W59" s="82"/>
      <c r="X59" s="82"/>
      <c r="Y59" s="82"/>
      <c r="Z59" s="82"/>
      <c r="AA59" s="88">
        <f t="shared" ref="AA59" si="12">IF(D59="",0,1)</f>
        <v>0</v>
      </c>
      <c r="AB59" s="88">
        <f t="shared" ref="AB59" si="13">IF(M59="",0,1)</f>
        <v>0</v>
      </c>
      <c r="AC59" s="88">
        <f t="shared" ref="AC59" si="14">IF(R59="",0,1)</f>
        <v>0</v>
      </c>
      <c r="AE59" s="91"/>
      <c r="AF59" s="92"/>
      <c r="AG59" s="89" t="str">
        <f t="shared" si="6"/>
        <v/>
      </c>
      <c r="AH59" s="91"/>
      <c r="AI59" s="91"/>
      <c r="AJ59" s="91"/>
    </row>
    <row r="60" spans="1:36" x14ac:dyDescent="0.25">
      <c r="C60" s="27">
        <f t="shared" si="11"/>
        <v>0</v>
      </c>
      <c r="D60" s="86" t="str">
        <f>IF(AND($D11&lt;&gt;"Néant",OR(ISBLANK(G11),ISBLANK(H11),ISBLANK(I11),ISBLANK(J11),ISBLANK(L11),ISBLANK(M11),P11=0)),CONCATENATE("Pour ",$E11," données cadastrales ou nature des matériaux ou dimensions incomplètement renseignés"),"")</f>
        <v/>
      </c>
      <c r="E60" s="83"/>
      <c r="F60" s="83"/>
      <c r="G60" s="82"/>
      <c r="H60" s="87"/>
      <c r="I60" s="82"/>
      <c r="J60" s="82"/>
      <c r="K60" s="82"/>
      <c r="L60" s="82"/>
      <c r="M60" s="86" t="str">
        <f t="shared" ref="M60:M99" si="15">IF(AND($D11&lt;&gt;"Néant",OR(SUM(Q11:U11)=0, SUM(Q11:R11)&gt;1, AND(U11=1,SUM(Q11:U11)&gt;1),AND(T11=1,SUM(Q11:U11)&gt;1))),CONCATENATE("Pour ",$E11," Type(s) d'élevage inadéquat (aucun ou choix multiples inappropriés)."),"")</f>
        <v/>
      </c>
      <c r="N60" s="87"/>
      <c r="O60" s="82"/>
      <c r="P60" s="82"/>
      <c r="Q60" s="82"/>
      <c r="R60" s="86" t="str">
        <f>IF(AND($D11&lt;&gt;"Néant",OR(SUM(W11:Y11)=0,SUM(W11:Y11)&gt;3,ISBLANK(V11))),CONCATENATE("Pour ",$E11," Alimentation en eau impossible (aucune ou choix multiples &gt; 3), ou destination du rejet non renseigné."),"")</f>
        <v/>
      </c>
      <c r="S60" s="82"/>
      <c r="T60" s="82"/>
      <c r="U60" s="82"/>
      <c r="V60" s="82"/>
      <c r="W60" s="82"/>
      <c r="X60" s="82"/>
      <c r="Y60" s="82"/>
      <c r="Z60" s="82"/>
      <c r="AA60" s="88">
        <f t="shared" ref="AA60:AA99" si="16">IF(D60="",0,1)</f>
        <v>0</v>
      </c>
      <c r="AB60" s="88">
        <f t="shared" ref="AB60:AB99" si="17">IF(M60="",0,1)</f>
        <v>0</v>
      </c>
      <c r="AC60" s="88">
        <f t="shared" ref="AC60:AC99" si="18">IF(R60="",0,1)</f>
        <v>0</v>
      </c>
      <c r="AE60" s="91"/>
      <c r="AF60" s="92"/>
      <c r="AG60" s="89" t="str">
        <f t="shared" si="6"/>
        <v/>
      </c>
      <c r="AH60" s="91"/>
      <c r="AI60" s="91"/>
      <c r="AJ60" s="91"/>
    </row>
    <row r="61" spans="1:36" x14ac:dyDescent="0.25">
      <c r="C61" s="27">
        <f t="shared" si="11"/>
        <v>0</v>
      </c>
      <c r="D61" s="86" t="str">
        <f t="shared" ref="D61:D99" si="19">IF(AND($D12&lt;&gt;"Néant",OR(ISBLANK(G12),ISBLANK(H12),ISBLANK(I12),ISBLANK(J12),ISBLANK(L12),ISBLANK(M12),P12=0)),CONCATENATE("Pour ",$E12," données cadastrales ou nature des matériaux ou dimensions incomplètement renseignés"),"")</f>
        <v/>
      </c>
      <c r="E61" s="83"/>
      <c r="F61" s="83"/>
      <c r="G61" s="82"/>
      <c r="H61" s="87"/>
      <c r="I61" s="82"/>
      <c r="J61" s="82"/>
      <c r="K61" s="82"/>
      <c r="L61" s="82"/>
      <c r="M61" s="86" t="str">
        <f t="shared" si="15"/>
        <v/>
      </c>
      <c r="N61" s="87"/>
      <c r="O61" s="82"/>
      <c r="P61" s="82"/>
      <c r="Q61" s="82"/>
      <c r="R61" s="86" t="str">
        <f>IF(AND($D12&lt;&gt;"Néant",OR(SUM(W12:Y12)=0,SUM(W12:Y12)&gt;3,ISBLANK(V12))),CONCATENATE("Pour ",$E12," Alimentation en eau impossible (aucune ou choix multiples &gt; 3), ou destination du rejet non renseigné."),"")</f>
        <v/>
      </c>
      <c r="S61" s="82"/>
      <c r="T61" s="82"/>
      <c r="U61" s="82"/>
      <c r="V61" s="82"/>
      <c r="W61" s="82"/>
      <c r="X61" s="82"/>
      <c r="Y61" s="82"/>
      <c r="Z61" s="82"/>
      <c r="AA61" s="88">
        <f t="shared" si="16"/>
        <v>0</v>
      </c>
      <c r="AB61" s="88">
        <f t="shared" si="17"/>
        <v>0</v>
      </c>
      <c r="AC61" s="88">
        <f t="shared" si="18"/>
        <v>0</v>
      </c>
      <c r="AE61" s="91"/>
      <c r="AF61" s="92"/>
      <c r="AG61" s="89" t="str">
        <f t="shared" si="6"/>
        <v/>
      </c>
      <c r="AH61" s="91"/>
      <c r="AI61" s="91"/>
      <c r="AJ61" s="91"/>
    </row>
    <row r="62" spans="1:36" x14ac:dyDescent="0.25">
      <c r="C62" s="27">
        <f t="shared" si="11"/>
        <v>0</v>
      </c>
      <c r="D62" s="86" t="str">
        <f t="shared" si="19"/>
        <v/>
      </c>
      <c r="E62" s="83"/>
      <c r="F62" s="83"/>
      <c r="G62" s="82"/>
      <c r="H62" s="87"/>
      <c r="I62" s="82"/>
      <c r="J62" s="82"/>
      <c r="K62" s="82"/>
      <c r="L62" s="82"/>
      <c r="M62" s="86" t="str">
        <f t="shared" si="15"/>
        <v/>
      </c>
      <c r="N62" s="87"/>
      <c r="O62" s="82"/>
      <c r="P62" s="82"/>
      <c r="Q62" s="82"/>
      <c r="R62" s="86" t="str">
        <f t="shared" ref="R62:R99" si="20">IF(AND($D13&lt;&gt;"Néant",OR(SUM(W13:Y13)=0,SUM(W13:Y13)&gt;3,V13&lt;0,V13&gt;100,ISBLANK(V13),ISBLANK(Z13),W13&gt;1,X13&gt;1,Y13&gt;1)),CONCATENATE("Pour ",$E13," Alimentation en eau impossible (aucune ou choix multiples &gt; 3), ou destination du rejet non renseigné."),"")</f>
        <v/>
      </c>
      <c r="S62" s="82"/>
      <c r="T62" s="82"/>
      <c r="U62" s="82"/>
      <c r="V62" s="82"/>
      <c r="W62" s="82"/>
      <c r="X62" s="82"/>
      <c r="Y62" s="82"/>
      <c r="Z62" s="82"/>
      <c r="AA62" s="88">
        <f t="shared" si="16"/>
        <v>0</v>
      </c>
      <c r="AB62" s="88">
        <f t="shared" si="17"/>
        <v>0</v>
      </c>
      <c r="AC62" s="88">
        <f t="shared" si="18"/>
        <v>0</v>
      </c>
      <c r="AE62" s="120"/>
    </row>
    <row r="63" spans="1:36" x14ac:dyDescent="0.25">
      <c r="C63" s="27">
        <f t="shared" si="11"/>
        <v>0</v>
      </c>
      <c r="D63" s="86" t="str">
        <f t="shared" si="19"/>
        <v/>
      </c>
      <c r="E63" s="83"/>
      <c r="F63" s="83"/>
      <c r="G63" s="82"/>
      <c r="H63" s="87"/>
      <c r="I63" s="82"/>
      <c r="J63" s="82"/>
      <c r="K63" s="82"/>
      <c r="L63" s="82"/>
      <c r="M63" s="86" t="str">
        <f t="shared" si="15"/>
        <v/>
      </c>
      <c r="N63" s="87"/>
      <c r="O63" s="82"/>
      <c r="P63" s="82"/>
      <c r="Q63" s="82"/>
      <c r="R63" s="86" t="str">
        <f t="shared" si="20"/>
        <v/>
      </c>
      <c r="S63" s="82"/>
      <c r="T63" s="82"/>
      <c r="U63" s="82"/>
      <c r="V63" s="82"/>
      <c r="W63" s="82"/>
      <c r="X63" s="82"/>
      <c r="Y63" s="82"/>
      <c r="Z63" s="82"/>
      <c r="AA63" s="88">
        <f t="shared" si="16"/>
        <v>0</v>
      </c>
      <c r="AB63" s="88">
        <f t="shared" si="17"/>
        <v>0</v>
      </c>
      <c r="AC63" s="88">
        <f t="shared" si="18"/>
        <v>0</v>
      </c>
      <c r="AE63" s="120"/>
    </row>
    <row r="64" spans="1:36" x14ac:dyDescent="0.25">
      <c r="C64" s="27">
        <f t="shared" si="11"/>
        <v>0</v>
      </c>
      <c r="D64" s="86" t="str">
        <f t="shared" si="19"/>
        <v/>
      </c>
      <c r="E64" s="83"/>
      <c r="F64" s="83"/>
      <c r="G64" s="82"/>
      <c r="H64" s="87"/>
      <c r="I64" s="82"/>
      <c r="J64" s="82"/>
      <c r="K64" s="82"/>
      <c r="L64" s="82"/>
      <c r="M64" s="86" t="str">
        <f t="shared" si="15"/>
        <v/>
      </c>
      <c r="N64" s="87"/>
      <c r="O64" s="82"/>
      <c r="P64" s="82"/>
      <c r="Q64" s="82"/>
      <c r="R64" s="86" t="str">
        <f t="shared" si="20"/>
        <v/>
      </c>
      <c r="S64" s="82"/>
      <c r="T64" s="82"/>
      <c r="U64" s="82"/>
      <c r="V64" s="82"/>
      <c r="W64" s="82"/>
      <c r="X64" s="82"/>
      <c r="Y64" s="82"/>
      <c r="Z64" s="82"/>
      <c r="AA64" s="88">
        <f t="shared" si="16"/>
        <v>0</v>
      </c>
      <c r="AB64" s="88">
        <f t="shared" si="17"/>
        <v>0</v>
      </c>
      <c r="AC64" s="88">
        <f t="shared" si="18"/>
        <v>0</v>
      </c>
      <c r="AE64" s="120"/>
    </row>
    <row r="65" spans="3:31" x14ac:dyDescent="0.25">
      <c r="C65" s="27">
        <f t="shared" si="11"/>
        <v>0</v>
      </c>
      <c r="D65" s="86" t="str">
        <f t="shared" si="19"/>
        <v/>
      </c>
      <c r="E65" s="83"/>
      <c r="F65" s="83"/>
      <c r="G65" s="82"/>
      <c r="H65" s="87"/>
      <c r="I65" s="82"/>
      <c r="J65" s="82"/>
      <c r="K65" s="82"/>
      <c r="L65" s="82"/>
      <c r="M65" s="86" t="str">
        <f t="shared" si="15"/>
        <v/>
      </c>
      <c r="N65" s="87"/>
      <c r="O65" s="82"/>
      <c r="P65" s="82"/>
      <c r="Q65" s="82"/>
      <c r="R65" s="86" t="str">
        <f t="shared" si="20"/>
        <v/>
      </c>
      <c r="S65" s="82"/>
      <c r="T65" s="82"/>
      <c r="U65" s="82"/>
      <c r="V65" s="82"/>
      <c r="W65" s="82"/>
      <c r="X65" s="82"/>
      <c r="Y65" s="82"/>
      <c r="Z65" s="82"/>
      <c r="AA65" s="88">
        <f t="shared" si="16"/>
        <v>0</v>
      </c>
      <c r="AB65" s="88">
        <f t="shared" si="17"/>
        <v>0</v>
      </c>
      <c r="AC65" s="88">
        <f t="shared" si="18"/>
        <v>0</v>
      </c>
      <c r="AE65" s="120"/>
    </row>
    <row r="66" spans="3:31" x14ac:dyDescent="0.25">
      <c r="C66" s="27">
        <f t="shared" si="11"/>
        <v>0</v>
      </c>
      <c r="D66" s="86" t="str">
        <f t="shared" si="19"/>
        <v/>
      </c>
      <c r="E66" s="83"/>
      <c r="F66" s="83"/>
      <c r="G66" s="82"/>
      <c r="H66" s="87"/>
      <c r="I66" s="82"/>
      <c r="J66" s="82"/>
      <c r="K66" s="82"/>
      <c r="L66" s="82"/>
      <c r="M66" s="86" t="str">
        <f t="shared" si="15"/>
        <v/>
      </c>
      <c r="N66" s="87"/>
      <c r="O66" s="82"/>
      <c r="P66" s="82"/>
      <c r="Q66" s="82"/>
      <c r="R66" s="86" t="str">
        <f t="shared" si="20"/>
        <v/>
      </c>
      <c r="S66" s="82"/>
      <c r="T66" s="82"/>
      <c r="U66" s="82"/>
      <c r="V66" s="82"/>
      <c r="W66" s="82"/>
      <c r="X66" s="82"/>
      <c r="Y66" s="82"/>
      <c r="Z66" s="82"/>
      <c r="AA66" s="88">
        <f t="shared" si="16"/>
        <v>0</v>
      </c>
      <c r="AB66" s="88">
        <f t="shared" si="17"/>
        <v>0</v>
      </c>
      <c r="AC66" s="88">
        <f t="shared" si="18"/>
        <v>0</v>
      </c>
      <c r="AE66" s="120"/>
    </row>
    <row r="67" spans="3:31" x14ac:dyDescent="0.25">
      <c r="C67" s="27">
        <f t="shared" si="11"/>
        <v>0</v>
      </c>
      <c r="D67" s="86" t="str">
        <f t="shared" si="19"/>
        <v/>
      </c>
      <c r="E67" s="83"/>
      <c r="F67" s="83"/>
      <c r="G67" s="82"/>
      <c r="H67" s="87"/>
      <c r="I67" s="82"/>
      <c r="J67" s="82"/>
      <c r="K67" s="82"/>
      <c r="L67" s="82"/>
      <c r="M67" s="86" t="str">
        <f t="shared" si="15"/>
        <v/>
      </c>
      <c r="N67" s="87"/>
      <c r="O67" s="82"/>
      <c r="P67" s="82"/>
      <c r="Q67" s="82"/>
      <c r="R67" s="86" t="str">
        <f t="shared" si="20"/>
        <v/>
      </c>
      <c r="S67" s="82"/>
      <c r="T67" s="82"/>
      <c r="U67" s="82"/>
      <c r="V67" s="82"/>
      <c r="W67" s="82"/>
      <c r="X67" s="82"/>
      <c r="Y67" s="82"/>
      <c r="Z67" s="82"/>
      <c r="AA67" s="88">
        <f t="shared" si="16"/>
        <v>0</v>
      </c>
      <c r="AB67" s="88">
        <f t="shared" si="17"/>
        <v>0</v>
      </c>
      <c r="AC67" s="88">
        <f t="shared" si="18"/>
        <v>0</v>
      </c>
      <c r="AE67" s="120"/>
    </row>
    <row r="68" spans="3:31" x14ac:dyDescent="0.25">
      <c r="C68" s="27">
        <f t="shared" si="11"/>
        <v>0</v>
      </c>
      <c r="D68" s="86" t="str">
        <f t="shared" si="19"/>
        <v/>
      </c>
      <c r="E68" s="83"/>
      <c r="F68" s="83"/>
      <c r="G68" s="82"/>
      <c r="H68" s="87"/>
      <c r="I68" s="82"/>
      <c r="J68" s="82"/>
      <c r="K68" s="82"/>
      <c r="L68" s="82"/>
      <c r="M68" s="86" t="str">
        <f t="shared" si="15"/>
        <v/>
      </c>
      <c r="N68" s="87"/>
      <c r="O68" s="82"/>
      <c r="P68" s="82"/>
      <c r="Q68" s="82"/>
      <c r="R68" s="86" t="str">
        <f t="shared" si="20"/>
        <v/>
      </c>
      <c r="S68" s="82"/>
      <c r="T68" s="82"/>
      <c r="U68" s="82"/>
      <c r="V68" s="82"/>
      <c r="W68" s="82"/>
      <c r="X68" s="82"/>
      <c r="Y68" s="82"/>
      <c r="Z68" s="82"/>
      <c r="AA68" s="88">
        <f t="shared" si="16"/>
        <v>0</v>
      </c>
      <c r="AB68" s="88">
        <f t="shared" si="17"/>
        <v>0</v>
      </c>
      <c r="AC68" s="88">
        <f t="shared" si="18"/>
        <v>0</v>
      </c>
      <c r="AE68" s="120"/>
    </row>
    <row r="69" spans="3:31" x14ac:dyDescent="0.25">
      <c r="C69" s="27">
        <f t="shared" si="11"/>
        <v>0</v>
      </c>
      <c r="D69" s="86" t="str">
        <f t="shared" si="19"/>
        <v/>
      </c>
      <c r="E69" s="83"/>
      <c r="F69" s="83"/>
      <c r="G69" s="82"/>
      <c r="H69" s="87"/>
      <c r="I69" s="82"/>
      <c r="J69" s="82"/>
      <c r="K69" s="82"/>
      <c r="L69" s="82"/>
      <c r="M69" s="86" t="str">
        <f t="shared" si="15"/>
        <v/>
      </c>
      <c r="N69" s="87"/>
      <c r="O69" s="82"/>
      <c r="P69" s="82"/>
      <c r="Q69" s="82"/>
      <c r="R69" s="86" t="str">
        <f t="shared" si="20"/>
        <v/>
      </c>
      <c r="S69" s="82"/>
      <c r="T69" s="82"/>
      <c r="U69" s="82"/>
      <c r="V69" s="82"/>
      <c r="W69" s="82"/>
      <c r="X69" s="82"/>
      <c r="Y69" s="82"/>
      <c r="Z69" s="82"/>
      <c r="AA69" s="88">
        <f t="shared" si="16"/>
        <v>0</v>
      </c>
      <c r="AB69" s="88">
        <f t="shared" si="17"/>
        <v>0</v>
      </c>
      <c r="AC69" s="88">
        <f t="shared" si="18"/>
        <v>0</v>
      </c>
      <c r="AE69" s="120"/>
    </row>
    <row r="70" spans="3:31" x14ac:dyDescent="0.25">
      <c r="C70" s="27">
        <f t="shared" si="11"/>
        <v>0</v>
      </c>
      <c r="D70" s="86" t="str">
        <f t="shared" si="19"/>
        <v/>
      </c>
      <c r="E70" s="83"/>
      <c r="F70" s="83"/>
      <c r="G70" s="82"/>
      <c r="H70" s="87"/>
      <c r="I70" s="82"/>
      <c r="J70" s="82"/>
      <c r="K70" s="82"/>
      <c r="L70" s="82"/>
      <c r="M70" s="86" t="str">
        <f t="shared" si="15"/>
        <v/>
      </c>
      <c r="N70" s="87"/>
      <c r="O70" s="82"/>
      <c r="P70" s="82"/>
      <c r="Q70" s="82"/>
      <c r="R70" s="86" t="str">
        <f t="shared" si="20"/>
        <v/>
      </c>
      <c r="S70" s="82"/>
      <c r="T70" s="82"/>
      <c r="U70" s="82"/>
      <c r="V70" s="82"/>
      <c r="W70" s="82"/>
      <c r="X70" s="82"/>
      <c r="Y70" s="82"/>
      <c r="Z70" s="82"/>
      <c r="AA70" s="88">
        <f t="shared" si="16"/>
        <v>0</v>
      </c>
      <c r="AB70" s="88">
        <f t="shared" si="17"/>
        <v>0</v>
      </c>
      <c r="AC70" s="88">
        <f t="shared" si="18"/>
        <v>0</v>
      </c>
      <c r="AE70" s="120"/>
    </row>
    <row r="71" spans="3:31" x14ac:dyDescent="0.25">
      <c r="C71" s="27">
        <f t="shared" si="11"/>
        <v>0</v>
      </c>
      <c r="D71" s="86" t="str">
        <f t="shared" si="19"/>
        <v/>
      </c>
      <c r="E71" s="83"/>
      <c r="F71" s="83"/>
      <c r="G71" s="82"/>
      <c r="H71" s="87"/>
      <c r="I71" s="82"/>
      <c r="J71" s="82"/>
      <c r="K71" s="82"/>
      <c r="L71" s="82"/>
      <c r="M71" s="86" t="str">
        <f t="shared" si="15"/>
        <v/>
      </c>
      <c r="N71" s="87"/>
      <c r="O71" s="82"/>
      <c r="P71" s="82"/>
      <c r="Q71" s="82"/>
      <c r="R71" s="86" t="str">
        <f t="shared" si="20"/>
        <v/>
      </c>
      <c r="S71" s="82"/>
      <c r="T71" s="82"/>
      <c r="U71" s="82"/>
      <c r="V71" s="82"/>
      <c r="W71" s="82"/>
      <c r="X71" s="82"/>
      <c r="Y71" s="82"/>
      <c r="Z71" s="82"/>
      <c r="AA71" s="88">
        <f t="shared" si="16"/>
        <v>0</v>
      </c>
      <c r="AB71" s="88">
        <f t="shared" si="17"/>
        <v>0</v>
      </c>
      <c r="AC71" s="88">
        <f t="shared" si="18"/>
        <v>0</v>
      </c>
      <c r="AE71" s="120"/>
    </row>
    <row r="72" spans="3:31" x14ac:dyDescent="0.25">
      <c r="C72" s="27">
        <f t="shared" si="11"/>
        <v>0</v>
      </c>
      <c r="D72" s="86" t="str">
        <f t="shared" si="19"/>
        <v/>
      </c>
      <c r="E72" s="83"/>
      <c r="F72" s="83"/>
      <c r="G72" s="82"/>
      <c r="H72" s="87"/>
      <c r="I72" s="82"/>
      <c r="J72" s="82"/>
      <c r="K72" s="82"/>
      <c r="L72" s="82"/>
      <c r="M72" s="86" t="str">
        <f t="shared" si="15"/>
        <v/>
      </c>
      <c r="N72" s="87"/>
      <c r="O72" s="82"/>
      <c r="P72" s="82"/>
      <c r="Q72" s="82"/>
      <c r="R72" s="86" t="str">
        <f t="shared" si="20"/>
        <v/>
      </c>
      <c r="S72" s="82"/>
      <c r="T72" s="82"/>
      <c r="U72" s="82"/>
      <c r="V72" s="82"/>
      <c r="W72" s="82"/>
      <c r="X72" s="82"/>
      <c r="Y72" s="82"/>
      <c r="Z72" s="82"/>
      <c r="AA72" s="88">
        <f t="shared" si="16"/>
        <v>0</v>
      </c>
      <c r="AB72" s="88">
        <f t="shared" si="17"/>
        <v>0</v>
      </c>
      <c r="AC72" s="88">
        <f t="shared" si="18"/>
        <v>0</v>
      </c>
      <c r="AE72" s="120"/>
    </row>
    <row r="73" spans="3:31" x14ac:dyDescent="0.25">
      <c r="C73" s="27">
        <f t="shared" si="11"/>
        <v>0</v>
      </c>
      <c r="D73" s="86" t="str">
        <f t="shared" si="19"/>
        <v/>
      </c>
      <c r="E73" s="83"/>
      <c r="F73" s="83"/>
      <c r="G73" s="82"/>
      <c r="H73" s="87"/>
      <c r="I73" s="82"/>
      <c r="J73" s="82"/>
      <c r="K73" s="82"/>
      <c r="L73" s="82"/>
      <c r="M73" s="86" t="str">
        <f t="shared" si="15"/>
        <v/>
      </c>
      <c r="N73" s="87"/>
      <c r="O73" s="82"/>
      <c r="P73" s="82"/>
      <c r="Q73" s="82"/>
      <c r="R73" s="86" t="str">
        <f t="shared" si="20"/>
        <v/>
      </c>
      <c r="S73" s="82"/>
      <c r="T73" s="82"/>
      <c r="U73" s="82"/>
      <c r="V73" s="82"/>
      <c r="W73" s="82"/>
      <c r="X73" s="82"/>
      <c r="Y73" s="82"/>
      <c r="Z73" s="82"/>
      <c r="AA73" s="88">
        <f t="shared" si="16"/>
        <v>0</v>
      </c>
      <c r="AB73" s="88">
        <f t="shared" si="17"/>
        <v>0</v>
      </c>
      <c r="AC73" s="88">
        <f t="shared" si="18"/>
        <v>0</v>
      </c>
      <c r="AE73" s="120"/>
    </row>
    <row r="74" spans="3:31" x14ac:dyDescent="0.25">
      <c r="C74" s="27">
        <f t="shared" si="11"/>
        <v>0</v>
      </c>
      <c r="D74" s="86" t="str">
        <f t="shared" si="19"/>
        <v/>
      </c>
      <c r="E74" s="83"/>
      <c r="F74" s="83"/>
      <c r="G74" s="82"/>
      <c r="H74" s="87"/>
      <c r="I74" s="82"/>
      <c r="J74" s="82"/>
      <c r="K74" s="82"/>
      <c r="L74" s="82"/>
      <c r="M74" s="86" t="str">
        <f t="shared" si="15"/>
        <v/>
      </c>
      <c r="N74" s="87"/>
      <c r="O74" s="82"/>
      <c r="P74" s="82"/>
      <c r="Q74" s="82"/>
      <c r="R74" s="86" t="str">
        <f t="shared" si="20"/>
        <v/>
      </c>
      <c r="S74" s="82"/>
      <c r="T74" s="82"/>
      <c r="U74" s="82"/>
      <c r="V74" s="82"/>
      <c r="W74" s="82"/>
      <c r="X74" s="82"/>
      <c r="Y74" s="82"/>
      <c r="Z74" s="82"/>
      <c r="AA74" s="88">
        <f t="shared" si="16"/>
        <v>0</v>
      </c>
      <c r="AB74" s="88">
        <f t="shared" si="17"/>
        <v>0</v>
      </c>
      <c r="AC74" s="88">
        <f t="shared" si="18"/>
        <v>0</v>
      </c>
      <c r="AE74" s="120"/>
    </row>
    <row r="75" spans="3:31" x14ac:dyDescent="0.25">
      <c r="C75" s="27">
        <f t="shared" si="11"/>
        <v>0</v>
      </c>
      <c r="D75" s="86" t="str">
        <f t="shared" si="19"/>
        <v/>
      </c>
      <c r="E75" s="83"/>
      <c r="F75" s="83"/>
      <c r="G75" s="82"/>
      <c r="H75" s="87"/>
      <c r="I75" s="82"/>
      <c r="J75" s="82"/>
      <c r="K75" s="82"/>
      <c r="L75" s="82"/>
      <c r="M75" s="86" t="str">
        <f t="shared" si="15"/>
        <v/>
      </c>
      <c r="N75" s="87"/>
      <c r="O75" s="82"/>
      <c r="P75" s="82"/>
      <c r="Q75" s="82"/>
      <c r="R75" s="86" t="str">
        <f t="shared" si="20"/>
        <v/>
      </c>
      <c r="S75" s="82"/>
      <c r="T75" s="82"/>
      <c r="U75" s="82"/>
      <c r="V75" s="82"/>
      <c r="W75" s="82"/>
      <c r="X75" s="82"/>
      <c r="Y75" s="82"/>
      <c r="Z75" s="82"/>
      <c r="AA75" s="88">
        <f t="shared" si="16"/>
        <v>0</v>
      </c>
      <c r="AB75" s="88">
        <f t="shared" si="17"/>
        <v>0</v>
      </c>
      <c r="AC75" s="88">
        <f t="shared" si="18"/>
        <v>0</v>
      </c>
      <c r="AE75" s="120"/>
    </row>
    <row r="76" spans="3:31" x14ac:dyDescent="0.25">
      <c r="C76" s="27">
        <f t="shared" si="11"/>
        <v>0</v>
      </c>
      <c r="D76" s="86" t="str">
        <f t="shared" si="19"/>
        <v/>
      </c>
      <c r="E76" s="83"/>
      <c r="F76" s="83"/>
      <c r="G76" s="82"/>
      <c r="H76" s="87"/>
      <c r="I76" s="82"/>
      <c r="J76" s="82"/>
      <c r="K76" s="82"/>
      <c r="L76" s="82"/>
      <c r="M76" s="86" t="str">
        <f t="shared" si="15"/>
        <v/>
      </c>
      <c r="N76" s="87"/>
      <c r="O76" s="82"/>
      <c r="P76" s="82"/>
      <c r="Q76" s="82"/>
      <c r="R76" s="86" t="str">
        <f t="shared" si="20"/>
        <v/>
      </c>
      <c r="S76" s="82"/>
      <c r="T76" s="82"/>
      <c r="U76" s="82"/>
      <c r="V76" s="82"/>
      <c r="W76" s="82"/>
      <c r="X76" s="82"/>
      <c r="Y76" s="82"/>
      <c r="Z76" s="82"/>
      <c r="AA76" s="88">
        <f t="shared" si="16"/>
        <v>0</v>
      </c>
      <c r="AB76" s="88">
        <f t="shared" si="17"/>
        <v>0</v>
      </c>
      <c r="AC76" s="88">
        <f t="shared" si="18"/>
        <v>0</v>
      </c>
      <c r="AE76" s="120"/>
    </row>
    <row r="77" spans="3:31" x14ac:dyDescent="0.25">
      <c r="C77" s="27">
        <f t="shared" si="11"/>
        <v>0</v>
      </c>
      <c r="D77" s="86" t="str">
        <f t="shared" si="19"/>
        <v/>
      </c>
      <c r="E77" s="83"/>
      <c r="F77" s="83"/>
      <c r="G77" s="82"/>
      <c r="H77" s="87"/>
      <c r="I77" s="82"/>
      <c r="J77" s="82"/>
      <c r="K77" s="82"/>
      <c r="L77" s="82"/>
      <c r="M77" s="86" t="str">
        <f t="shared" si="15"/>
        <v/>
      </c>
      <c r="N77" s="87"/>
      <c r="O77" s="82"/>
      <c r="P77" s="82"/>
      <c r="Q77" s="82"/>
      <c r="R77" s="86" t="str">
        <f t="shared" si="20"/>
        <v/>
      </c>
      <c r="S77" s="82"/>
      <c r="T77" s="82"/>
      <c r="U77" s="82"/>
      <c r="V77" s="82"/>
      <c r="W77" s="82"/>
      <c r="X77" s="82"/>
      <c r="Y77" s="82"/>
      <c r="Z77" s="82"/>
      <c r="AA77" s="88">
        <f t="shared" si="16"/>
        <v>0</v>
      </c>
      <c r="AB77" s="88">
        <f t="shared" si="17"/>
        <v>0</v>
      </c>
      <c r="AC77" s="88">
        <f t="shared" si="18"/>
        <v>0</v>
      </c>
      <c r="AE77" s="120"/>
    </row>
    <row r="78" spans="3:31" x14ac:dyDescent="0.25">
      <c r="C78" s="27">
        <f t="shared" si="11"/>
        <v>0</v>
      </c>
      <c r="D78" s="86" t="str">
        <f t="shared" si="19"/>
        <v/>
      </c>
      <c r="E78" s="83"/>
      <c r="F78" s="83"/>
      <c r="G78" s="82"/>
      <c r="H78" s="87"/>
      <c r="I78" s="82"/>
      <c r="J78" s="82"/>
      <c r="K78" s="82"/>
      <c r="L78" s="82"/>
      <c r="M78" s="86" t="str">
        <f t="shared" si="15"/>
        <v/>
      </c>
      <c r="N78" s="87"/>
      <c r="O78" s="82"/>
      <c r="P78" s="82"/>
      <c r="Q78" s="82"/>
      <c r="R78" s="86" t="str">
        <f t="shared" si="20"/>
        <v/>
      </c>
      <c r="S78" s="82"/>
      <c r="T78" s="82"/>
      <c r="U78" s="82"/>
      <c r="V78" s="82"/>
      <c r="W78" s="82"/>
      <c r="X78" s="82"/>
      <c r="Y78" s="82"/>
      <c r="Z78" s="82"/>
      <c r="AA78" s="88">
        <f t="shared" si="16"/>
        <v>0</v>
      </c>
      <c r="AB78" s="88">
        <f t="shared" si="17"/>
        <v>0</v>
      </c>
      <c r="AC78" s="88">
        <f t="shared" si="18"/>
        <v>0</v>
      </c>
      <c r="AE78" s="120"/>
    </row>
    <row r="79" spans="3:31" x14ac:dyDescent="0.25">
      <c r="C79" s="27">
        <f t="shared" si="11"/>
        <v>0</v>
      </c>
      <c r="D79" s="86" t="str">
        <f t="shared" si="19"/>
        <v/>
      </c>
      <c r="E79" s="83"/>
      <c r="F79" s="83"/>
      <c r="G79" s="82"/>
      <c r="H79" s="87"/>
      <c r="I79" s="82"/>
      <c r="J79" s="82"/>
      <c r="K79" s="82"/>
      <c r="L79" s="82"/>
      <c r="M79" s="86" t="str">
        <f t="shared" si="15"/>
        <v/>
      </c>
      <c r="N79" s="87"/>
      <c r="O79" s="82"/>
      <c r="P79" s="82"/>
      <c r="Q79" s="82"/>
      <c r="R79" s="86" t="str">
        <f t="shared" si="20"/>
        <v/>
      </c>
      <c r="S79" s="82"/>
      <c r="T79" s="82"/>
      <c r="U79" s="82"/>
      <c r="V79" s="82"/>
      <c r="W79" s="82"/>
      <c r="X79" s="82"/>
      <c r="Y79" s="82"/>
      <c r="Z79" s="82"/>
      <c r="AA79" s="88">
        <f t="shared" si="16"/>
        <v>0</v>
      </c>
      <c r="AB79" s="88">
        <f t="shared" si="17"/>
        <v>0</v>
      </c>
      <c r="AC79" s="88">
        <f t="shared" si="18"/>
        <v>0</v>
      </c>
      <c r="AE79" s="120"/>
    </row>
    <row r="80" spans="3:31" x14ac:dyDescent="0.25">
      <c r="C80" s="27">
        <f t="shared" si="11"/>
        <v>0</v>
      </c>
      <c r="D80" s="86" t="str">
        <f t="shared" si="19"/>
        <v/>
      </c>
      <c r="E80" s="83"/>
      <c r="F80" s="83"/>
      <c r="G80" s="82"/>
      <c r="H80" s="87"/>
      <c r="I80" s="82"/>
      <c r="J80" s="82"/>
      <c r="K80" s="82"/>
      <c r="L80" s="82"/>
      <c r="M80" s="86" t="str">
        <f t="shared" si="15"/>
        <v/>
      </c>
      <c r="N80" s="87"/>
      <c r="O80" s="82"/>
      <c r="P80" s="82"/>
      <c r="Q80" s="82"/>
      <c r="R80" s="86" t="str">
        <f t="shared" si="20"/>
        <v/>
      </c>
      <c r="S80" s="82"/>
      <c r="T80" s="82"/>
      <c r="U80" s="82"/>
      <c r="V80" s="82"/>
      <c r="W80" s="82"/>
      <c r="X80" s="82"/>
      <c r="Y80" s="82"/>
      <c r="Z80" s="82"/>
      <c r="AA80" s="88">
        <f t="shared" si="16"/>
        <v>0</v>
      </c>
      <c r="AB80" s="88">
        <f t="shared" si="17"/>
        <v>0</v>
      </c>
      <c r="AC80" s="88">
        <f t="shared" si="18"/>
        <v>0</v>
      </c>
      <c r="AE80" s="120"/>
    </row>
    <row r="81" spans="3:31" x14ac:dyDescent="0.25">
      <c r="C81" s="27">
        <f t="shared" si="11"/>
        <v>0</v>
      </c>
      <c r="D81" s="86" t="str">
        <f t="shared" si="19"/>
        <v/>
      </c>
      <c r="E81" s="83"/>
      <c r="F81" s="83"/>
      <c r="G81" s="82"/>
      <c r="H81" s="87"/>
      <c r="I81" s="82"/>
      <c r="J81" s="82"/>
      <c r="K81" s="82"/>
      <c r="L81" s="82"/>
      <c r="M81" s="86" t="str">
        <f t="shared" si="15"/>
        <v/>
      </c>
      <c r="N81" s="87"/>
      <c r="O81" s="82"/>
      <c r="P81" s="82"/>
      <c r="Q81" s="82"/>
      <c r="R81" s="86" t="str">
        <f t="shared" si="20"/>
        <v/>
      </c>
      <c r="S81" s="82"/>
      <c r="T81" s="82"/>
      <c r="U81" s="82"/>
      <c r="V81" s="82"/>
      <c r="W81" s="82"/>
      <c r="X81" s="82"/>
      <c r="Y81" s="82"/>
      <c r="Z81" s="82"/>
      <c r="AA81" s="88">
        <f t="shared" si="16"/>
        <v>0</v>
      </c>
      <c r="AB81" s="88">
        <f t="shared" si="17"/>
        <v>0</v>
      </c>
      <c r="AC81" s="88">
        <f t="shared" si="18"/>
        <v>0</v>
      </c>
      <c r="AE81" s="120"/>
    </row>
    <row r="82" spans="3:31" x14ac:dyDescent="0.25">
      <c r="C82" s="27">
        <f t="shared" si="11"/>
        <v>0</v>
      </c>
      <c r="D82" s="86" t="str">
        <f t="shared" si="19"/>
        <v/>
      </c>
      <c r="E82" s="83"/>
      <c r="F82" s="83"/>
      <c r="G82" s="82"/>
      <c r="H82" s="87"/>
      <c r="I82" s="82"/>
      <c r="J82" s="82"/>
      <c r="K82" s="82"/>
      <c r="L82" s="82"/>
      <c r="M82" s="86" t="str">
        <f t="shared" si="15"/>
        <v/>
      </c>
      <c r="N82" s="87"/>
      <c r="O82" s="82"/>
      <c r="P82" s="82"/>
      <c r="Q82" s="82"/>
      <c r="R82" s="86" t="str">
        <f t="shared" si="20"/>
        <v/>
      </c>
      <c r="S82" s="82"/>
      <c r="T82" s="82"/>
      <c r="U82" s="82"/>
      <c r="V82" s="82"/>
      <c r="W82" s="82"/>
      <c r="X82" s="82"/>
      <c r="Y82" s="82"/>
      <c r="Z82" s="82"/>
      <c r="AA82" s="88">
        <f t="shared" si="16"/>
        <v>0</v>
      </c>
      <c r="AB82" s="88">
        <f t="shared" si="17"/>
        <v>0</v>
      </c>
      <c r="AC82" s="88">
        <f t="shared" si="18"/>
        <v>0</v>
      </c>
      <c r="AE82" s="120"/>
    </row>
    <row r="83" spans="3:31" x14ac:dyDescent="0.25">
      <c r="C83" s="27">
        <f t="shared" si="11"/>
        <v>0</v>
      </c>
      <c r="D83" s="86" t="str">
        <f t="shared" si="19"/>
        <v/>
      </c>
      <c r="E83" s="83"/>
      <c r="F83" s="83"/>
      <c r="G83" s="82"/>
      <c r="H83" s="87"/>
      <c r="I83" s="82"/>
      <c r="J83" s="82"/>
      <c r="K83" s="82"/>
      <c r="L83" s="82"/>
      <c r="M83" s="86" t="str">
        <f t="shared" si="15"/>
        <v/>
      </c>
      <c r="N83" s="87"/>
      <c r="O83" s="82"/>
      <c r="P83" s="82"/>
      <c r="Q83" s="82"/>
      <c r="R83" s="86" t="str">
        <f t="shared" si="20"/>
        <v/>
      </c>
      <c r="S83" s="82"/>
      <c r="T83" s="82"/>
      <c r="U83" s="82"/>
      <c r="V83" s="82"/>
      <c r="W83" s="82"/>
      <c r="X83" s="82"/>
      <c r="Y83" s="82"/>
      <c r="Z83" s="82"/>
      <c r="AA83" s="88">
        <f t="shared" si="16"/>
        <v>0</v>
      </c>
      <c r="AB83" s="88">
        <f t="shared" si="17"/>
        <v>0</v>
      </c>
      <c r="AC83" s="88">
        <f t="shared" si="18"/>
        <v>0</v>
      </c>
      <c r="AE83" s="120"/>
    </row>
    <row r="84" spans="3:31" x14ac:dyDescent="0.25">
      <c r="C84" s="27">
        <f t="shared" si="11"/>
        <v>0</v>
      </c>
      <c r="D84" s="86" t="str">
        <f t="shared" si="19"/>
        <v/>
      </c>
      <c r="E84" s="83"/>
      <c r="F84" s="83"/>
      <c r="G84" s="82"/>
      <c r="H84" s="87"/>
      <c r="I84" s="82"/>
      <c r="J84" s="82"/>
      <c r="K84" s="82"/>
      <c r="L84" s="82"/>
      <c r="M84" s="86" t="str">
        <f t="shared" si="15"/>
        <v/>
      </c>
      <c r="N84" s="87"/>
      <c r="O84" s="82"/>
      <c r="P84" s="82"/>
      <c r="Q84" s="82"/>
      <c r="R84" s="86" t="str">
        <f t="shared" si="20"/>
        <v/>
      </c>
      <c r="S84" s="82"/>
      <c r="T84" s="82"/>
      <c r="U84" s="82"/>
      <c r="V84" s="82"/>
      <c r="W84" s="82"/>
      <c r="X84" s="82"/>
      <c r="Y84" s="82"/>
      <c r="Z84" s="82"/>
      <c r="AA84" s="88">
        <f t="shared" si="16"/>
        <v>0</v>
      </c>
      <c r="AB84" s="88">
        <f t="shared" si="17"/>
        <v>0</v>
      </c>
      <c r="AC84" s="88">
        <f t="shared" si="18"/>
        <v>0</v>
      </c>
      <c r="AE84" s="120"/>
    </row>
    <row r="85" spans="3:31" x14ac:dyDescent="0.25">
      <c r="C85" s="27">
        <f t="shared" si="11"/>
        <v>0</v>
      </c>
      <c r="D85" s="86" t="str">
        <f t="shared" si="19"/>
        <v/>
      </c>
      <c r="E85" s="83"/>
      <c r="F85" s="83"/>
      <c r="G85" s="82"/>
      <c r="H85" s="87"/>
      <c r="I85" s="82"/>
      <c r="J85" s="82"/>
      <c r="K85" s="82"/>
      <c r="L85" s="82"/>
      <c r="M85" s="86" t="str">
        <f t="shared" si="15"/>
        <v/>
      </c>
      <c r="N85" s="87"/>
      <c r="O85" s="82"/>
      <c r="P85" s="82"/>
      <c r="Q85" s="82"/>
      <c r="R85" s="86" t="str">
        <f t="shared" si="20"/>
        <v/>
      </c>
      <c r="S85" s="82"/>
      <c r="T85" s="82"/>
      <c r="U85" s="82"/>
      <c r="V85" s="82"/>
      <c r="W85" s="82"/>
      <c r="X85" s="82"/>
      <c r="Y85" s="82"/>
      <c r="Z85" s="82"/>
      <c r="AA85" s="88">
        <f t="shared" si="16"/>
        <v>0</v>
      </c>
      <c r="AB85" s="88">
        <f t="shared" si="17"/>
        <v>0</v>
      </c>
      <c r="AC85" s="88">
        <f t="shared" si="18"/>
        <v>0</v>
      </c>
      <c r="AE85" s="120"/>
    </row>
    <row r="86" spans="3:31" x14ac:dyDescent="0.25">
      <c r="C86" s="27">
        <f t="shared" si="11"/>
        <v>0</v>
      </c>
      <c r="D86" s="86" t="str">
        <f t="shared" si="19"/>
        <v/>
      </c>
      <c r="E86" s="83"/>
      <c r="F86" s="83"/>
      <c r="G86" s="82"/>
      <c r="H86" s="87"/>
      <c r="I86" s="82"/>
      <c r="J86" s="82"/>
      <c r="K86" s="82"/>
      <c r="L86" s="82"/>
      <c r="M86" s="86" t="str">
        <f t="shared" si="15"/>
        <v/>
      </c>
      <c r="N86" s="87"/>
      <c r="O86" s="82"/>
      <c r="P86" s="82"/>
      <c r="Q86" s="82"/>
      <c r="R86" s="86" t="str">
        <f t="shared" si="20"/>
        <v/>
      </c>
      <c r="S86" s="82"/>
      <c r="T86" s="82"/>
      <c r="U86" s="82"/>
      <c r="V86" s="82"/>
      <c r="W86" s="82"/>
      <c r="X86" s="82"/>
      <c r="Y86" s="82"/>
      <c r="Z86" s="82"/>
      <c r="AA86" s="88">
        <f t="shared" si="16"/>
        <v>0</v>
      </c>
      <c r="AB86" s="88">
        <f t="shared" si="17"/>
        <v>0</v>
      </c>
      <c r="AC86" s="88">
        <f t="shared" si="18"/>
        <v>0</v>
      </c>
      <c r="AE86" s="120"/>
    </row>
    <row r="87" spans="3:31" x14ac:dyDescent="0.25">
      <c r="C87" s="27">
        <f t="shared" si="11"/>
        <v>0</v>
      </c>
      <c r="D87" s="86" t="str">
        <f t="shared" si="19"/>
        <v/>
      </c>
      <c r="E87" s="83"/>
      <c r="F87" s="83"/>
      <c r="G87" s="82"/>
      <c r="H87" s="87"/>
      <c r="I87" s="82"/>
      <c r="J87" s="82"/>
      <c r="K87" s="82"/>
      <c r="L87" s="82"/>
      <c r="M87" s="86" t="str">
        <f t="shared" si="15"/>
        <v/>
      </c>
      <c r="N87" s="87"/>
      <c r="O87" s="82"/>
      <c r="P87" s="82"/>
      <c r="Q87" s="82"/>
      <c r="R87" s="86" t="str">
        <f t="shared" si="20"/>
        <v/>
      </c>
      <c r="S87" s="82"/>
      <c r="T87" s="82"/>
      <c r="U87" s="82"/>
      <c r="V87" s="82"/>
      <c r="W87" s="82"/>
      <c r="X87" s="82"/>
      <c r="Y87" s="82"/>
      <c r="Z87" s="82"/>
      <c r="AA87" s="88">
        <f t="shared" si="16"/>
        <v>0</v>
      </c>
      <c r="AB87" s="88">
        <f t="shared" si="17"/>
        <v>0</v>
      </c>
      <c r="AC87" s="88">
        <f t="shared" si="18"/>
        <v>0</v>
      </c>
      <c r="AE87" s="120"/>
    </row>
    <row r="88" spans="3:31" x14ac:dyDescent="0.25">
      <c r="C88" s="27">
        <f t="shared" si="11"/>
        <v>0</v>
      </c>
      <c r="D88" s="86" t="str">
        <f t="shared" si="19"/>
        <v/>
      </c>
      <c r="E88" s="83"/>
      <c r="F88" s="83"/>
      <c r="G88" s="82"/>
      <c r="H88" s="87"/>
      <c r="I88" s="82"/>
      <c r="J88" s="82"/>
      <c r="K88" s="82"/>
      <c r="L88" s="82"/>
      <c r="M88" s="86" t="str">
        <f t="shared" si="15"/>
        <v/>
      </c>
      <c r="N88" s="87"/>
      <c r="O88" s="82"/>
      <c r="P88" s="82"/>
      <c r="Q88" s="82"/>
      <c r="R88" s="86" t="str">
        <f t="shared" si="20"/>
        <v/>
      </c>
      <c r="S88" s="82"/>
      <c r="T88" s="82"/>
      <c r="U88" s="82"/>
      <c r="V88" s="82"/>
      <c r="W88" s="82"/>
      <c r="X88" s="82"/>
      <c r="Y88" s="82"/>
      <c r="Z88" s="82"/>
      <c r="AA88" s="88">
        <f t="shared" si="16"/>
        <v>0</v>
      </c>
      <c r="AB88" s="88">
        <f t="shared" si="17"/>
        <v>0</v>
      </c>
      <c r="AC88" s="88">
        <f t="shared" si="18"/>
        <v>0</v>
      </c>
      <c r="AE88" s="120"/>
    </row>
    <row r="89" spans="3:31" x14ac:dyDescent="0.25">
      <c r="C89" s="27">
        <f t="shared" si="11"/>
        <v>0</v>
      </c>
      <c r="D89" s="86" t="str">
        <f t="shared" si="19"/>
        <v/>
      </c>
      <c r="E89" s="83"/>
      <c r="F89" s="83"/>
      <c r="G89" s="82"/>
      <c r="H89" s="87"/>
      <c r="I89" s="82"/>
      <c r="J89" s="82"/>
      <c r="K89" s="82"/>
      <c r="L89" s="82"/>
      <c r="M89" s="86" t="str">
        <f t="shared" si="15"/>
        <v/>
      </c>
      <c r="N89" s="87"/>
      <c r="O89" s="82"/>
      <c r="P89" s="82"/>
      <c r="Q89" s="82"/>
      <c r="R89" s="86" t="str">
        <f t="shared" si="20"/>
        <v/>
      </c>
      <c r="S89" s="82"/>
      <c r="T89" s="82"/>
      <c r="U89" s="82"/>
      <c r="V89" s="82"/>
      <c r="W89" s="82"/>
      <c r="X89" s="82"/>
      <c r="Y89" s="82"/>
      <c r="Z89" s="82"/>
      <c r="AA89" s="88">
        <f t="shared" si="16"/>
        <v>0</v>
      </c>
      <c r="AB89" s="88">
        <f t="shared" si="17"/>
        <v>0</v>
      </c>
      <c r="AC89" s="88">
        <f t="shared" si="18"/>
        <v>0</v>
      </c>
      <c r="AE89" s="120"/>
    </row>
    <row r="90" spans="3:31" x14ac:dyDescent="0.25">
      <c r="C90" s="27">
        <f t="shared" si="11"/>
        <v>0</v>
      </c>
      <c r="D90" s="86" t="str">
        <f t="shared" si="19"/>
        <v/>
      </c>
      <c r="E90" s="83"/>
      <c r="F90" s="83"/>
      <c r="G90" s="82"/>
      <c r="H90" s="87"/>
      <c r="I90" s="82"/>
      <c r="J90" s="82"/>
      <c r="K90" s="82"/>
      <c r="L90" s="82"/>
      <c r="M90" s="86" t="str">
        <f t="shared" si="15"/>
        <v/>
      </c>
      <c r="N90" s="87"/>
      <c r="O90" s="82"/>
      <c r="P90" s="82"/>
      <c r="Q90" s="82"/>
      <c r="R90" s="86" t="str">
        <f t="shared" si="20"/>
        <v/>
      </c>
      <c r="S90" s="82"/>
      <c r="T90" s="82"/>
      <c r="U90" s="82"/>
      <c r="V90" s="82"/>
      <c r="W90" s="82"/>
      <c r="X90" s="82"/>
      <c r="Y90" s="82"/>
      <c r="Z90" s="82"/>
      <c r="AA90" s="88">
        <f t="shared" si="16"/>
        <v>0</v>
      </c>
      <c r="AB90" s="88">
        <f t="shared" si="17"/>
        <v>0</v>
      </c>
      <c r="AC90" s="88">
        <f t="shared" si="18"/>
        <v>0</v>
      </c>
      <c r="AE90" s="120"/>
    </row>
    <row r="91" spans="3:31" x14ac:dyDescent="0.25">
      <c r="C91" s="27">
        <f t="shared" si="11"/>
        <v>0</v>
      </c>
      <c r="D91" s="86" t="str">
        <f t="shared" si="19"/>
        <v/>
      </c>
      <c r="E91" s="83"/>
      <c r="F91" s="83"/>
      <c r="G91" s="82"/>
      <c r="H91" s="87"/>
      <c r="I91" s="82"/>
      <c r="J91" s="82"/>
      <c r="K91" s="82"/>
      <c r="L91" s="82"/>
      <c r="M91" s="86" t="str">
        <f t="shared" si="15"/>
        <v/>
      </c>
      <c r="N91" s="82"/>
      <c r="O91" s="82"/>
      <c r="P91" s="82"/>
      <c r="Q91" s="82"/>
      <c r="R91" s="86" t="str">
        <f t="shared" si="20"/>
        <v/>
      </c>
      <c r="S91" s="82"/>
      <c r="T91" s="82"/>
      <c r="U91" s="82"/>
      <c r="V91" s="82"/>
      <c r="W91" s="82"/>
      <c r="X91" s="82"/>
      <c r="Y91" s="82"/>
      <c r="Z91" s="82"/>
      <c r="AA91" s="88">
        <f t="shared" si="16"/>
        <v>0</v>
      </c>
      <c r="AB91" s="88">
        <f t="shared" si="17"/>
        <v>0</v>
      </c>
      <c r="AC91" s="88">
        <f t="shared" si="18"/>
        <v>0</v>
      </c>
      <c r="AE91" s="120"/>
    </row>
    <row r="92" spans="3:31" x14ac:dyDescent="0.25">
      <c r="C92" s="27">
        <f t="shared" si="11"/>
        <v>0</v>
      </c>
      <c r="D92" s="86" t="str">
        <f t="shared" si="19"/>
        <v/>
      </c>
      <c r="E92" s="83"/>
      <c r="F92" s="83"/>
      <c r="G92" s="82"/>
      <c r="H92" s="87"/>
      <c r="I92" s="82"/>
      <c r="J92" s="82"/>
      <c r="K92" s="82"/>
      <c r="L92" s="82"/>
      <c r="M92" s="86" t="str">
        <f t="shared" si="15"/>
        <v/>
      </c>
      <c r="N92" s="82"/>
      <c r="O92" s="82"/>
      <c r="P92" s="82"/>
      <c r="Q92" s="82"/>
      <c r="R92" s="86" t="str">
        <f t="shared" si="20"/>
        <v/>
      </c>
      <c r="S92" s="82"/>
      <c r="T92" s="82"/>
      <c r="U92" s="82"/>
      <c r="V92" s="82"/>
      <c r="W92" s="82"/>
      <c r="X92" s="82"/>
      <c r="Y92" s="82"/>
      <c r="Z92" s="82"/>
      <c r="AA92" s="88">
        <f t="shared" si="16"/>
        <v>0</v>
      </c>
      <c r="AB92" s="88">
        <f t="shared" si="17"/>
        <v>0</v>
      </c>
      <c r="AC92" s="88">
        <f t="shared" si="18"/>
        <v>0</v>
      </c>
      <c r="AE92" s="120"/>
    </row>
    <row r="93" spans="3:31" x14ac:dyDescent="0.25">
      <c r="C93" s="27">
        <f t="shared" si="11"/>
        <v>0</v>
      </c>
      <c r="D93" s="86" t="str">
        <f t="shared" si="19"/>
        <v/>
      </c>
      <c r="E93" s="83"/>
      <c r="F93" s="83"/>
      <c r="G93" s="82"/>
      <c r="H93" s="87"/>
      <c r="I93" s="82"/>
      <c r="J93" s="82"/>
      <c r="K93" s="82"/>
      <c r="L93" s="82"/>
      <c r="M93" s="86" t="str">
        <f t="shared" si="15"/>
        <v/>
      </c>
      <c r="N93" s="82"/>
      <c r="O93" s="82"/>
      <c r="P93" s="82"/>
      <c r="Q93" s="82"/>
      <c r="R93" s="86" t="str">
        <f t="shared" si="20"/>
        <v/>
      </c>
      <c r="S93" s="82"/>
      <c r="T93" s="82"/>
      <c r="U93" s="82"/>
      <c r="V93" s="82"/>
      <c r="W93" s="82"/>
      <c r="X93" s="82"/>
      <c r="Y93" s="82"/>
      <c r="Z93" s="82"/>
      <c r="AA93" s="88">
        <f t="shared" si="16"/>
        <v>0</v>
      </c>
      <c r="AB93" s="88">
        <f t="shared" si="17"/>
        <v>0</v>
      </c>
      <c r="AC93" s="88">
        <f t="shared" si="18"/>
        <v>0</v>
      </c>
      <c r="AE93" s="120"/>
    </row>
    <row r="94" spans="3:31" x14ac:dyDescent="0.25">
      <c r="C94" s="27">
        <f t="shared" si="11"/>
        <v>0</v>
      </c>
      <c r="D94" s="86" t="str">
        <f t="shared" si="19"/>
        <v/>
      </c>
      <c r="E94" s="83"/>
      <c r="F94" s="83"/>
      <c r="G94" s="82"/>
      <c r="H94" s="87"/>
      <c r="I94" s="82"/>
      <c r="J94" s="82"/>
      <c r="K94" s="82"/>
      <c r="L94" s="82"/>
      <c r="M94" s="86" t="str">
        <f t="shared" si="15"/>
        <v/>
      </c>
      <c r="N94" s="82"/>
      <c r="O94" s="82"/>
      <c r="P94" s="82"/>
      <c r="Q94" s="82"/>
      <c r="R94" s="86" t="str">
        <f t="shared" si="20"/>
        <v/>
      </c>
      <c r="S94" s="82"/>
      <c r="T94" s="82"/>
      <c r="U94" s="82"/>
      <c r="V94" s="82"/>
      <c r="W94" s="82"/>
      <c r="X94" s="82"/>
      <c r="Y94" s="82"/>
      <c r="Z94" s="82"/>
      <c r="AA94" s="88">
        <f t="shared" si="16"/>
        <v>0</v>
      </c>
      <c r="AB94" s="88">
        <f t="shared" si="17"/>
        <v>0</v>
      </c>
      <c r="AC94" s="88">
        <f t="shared" si="18"/>
        <v>0</v>
      </c>
      <c r="AE94" s="120"/>
    </row>
    <row r="95" spans="3:31" x14ac:dyDescent="0.25">
      <c r="C95" s="27">
        <f t="shared" si="11"/>
        <v>0</v>
      </c>
      <c r="D95" s="86" t="str">
        <f t="shared" si="19"/>
        <v/>
      </c>
      <c r="E95" s="83"/>
      <c r="F95" s="83"/>
      <c r="G95" s="82"/>
      <c r="H95" s="87"/>
      <c r="I95" s="82"/>
      <c r="J95" s="82"/>
      <c r="K95" s="82"/>
      <c r="L95" s="82"/>
      <c r="M95" s="86" t="str">
        <f t="shared" si="15"/>
        <v/>
      </c>
      <c r="N95" s="82"/>
      <c r="O95" s="82"/>
      <c r="P95" s="82"/>
      <c r="Q95" s="82"/>
      <c r="R95" s="86" t="str">
        <f t="shared" si="20"/>
        <v/>
      </c>
      <c r="S95" s="82"/>
      <c r="T95" s="82"/>
      <c r="U95" s="82"/>
      <c r="V95" s="82"/>
      <c r="W95" s="82"/>
      <c r="X95" s="82"/>
      <c r="Y95" s="82"/>
      <c r="Z95" s="82"/>
      <c r="AA95" s="88">
        <f t="shared" si="16"/>
        <v>0</v>
      </c>
      <c r="AB95" s="88">
        <f t="shared" si="17"/>
        <v>0</v>
      </c>
      <c r="AC95" s="88">
        <f t="shared" si="18"/>
        <v>0</v>
      </c>
      <c r="AE95" s="120"/>
    </row>
    <row r="96" spans="3:31" x14ac:dyDescent="0.25">
      <c r="C96" s="27">
        <f t="shared" si="11"/>
        <v>0</v>
      </c>
      <c r="D96" s="86" t="str">
        <f t="shared" si="19"/>
        <v/>
      </c>
      <c r="E96" s="83"/>
      <c r="F96" s="83"/>
      <c r="G96" s="82"/>
      <c r="H96" s="87"/>
      <c r="I96" s="82"/>
      <c r="J96" s="82"/>
      <c r="K96" s="82"/>
      <c r="L96" s="82"/>
      <c r="M96" s="86" t="str">
        <f t="shared" si="15"/>
        <v/>
      </c>
      <c r="N96" s="82"/>
      <c r="O96" s="82"/>
      <c r="P96" s="82"/>
      <c r="Q96" s="82"/>
      <c r="R96" s="86" t="str">
        <f t="shared" si="20"/>
        <v/>
      </c>
      <c r="S96" s="82"/>
      <c r="T96" s="82"/>
      <c r="U96" s="82"/>
      <c r="V96" s="82"/>
      <c r="W96" s="82"/>
      <c r="X96" s="82"/>
      <c r="Y96" s="82"/>
      <c r="Z96" s="82"/>
      <c r="AA96" s="88">
        <f t="shared" si="16"/>
        <v>0</v>
      </c>
      <c r="AB96" s="88">
        <f t="shared" si="17"/>
        <v>0</v>
      </c>
      <c r="AC96" s="88">
        <f t="shared" si="18"/>
        <v>0</v>
      </c>
      <c r="AE96" s="120"/>
    </row>
    <row r="97" spans="3:31" x14ac:dyDescent="0.25">
      <c r="C97" s="27">
        <f t="shared" si="11"/>
        <v>0</v>
      </c>
      <c r="D97" s="86" t="str">
        <f t="shared" si="19"/>
        <v/>
      </c>
      <c r="E97" s="83"/>
      <c r="F97" s="83"/>
      <c r="G97" s="82"/>
      <c r="H97" s="87"/>
      <c r="I97" s="82"/>
      <c r="J97" s="82"/>
      <c r="K97" s="82"/>
      <c r="L97" s="82"/>
      <c r="M97" s="86" t="str">
        <f t="shared" si="15"/>
        <v/>
      </c>
      <c r="N97" s="82"/>
      <c r="O97" s="82"/>
      <c r="P97" s="82"/>
      <c r="Q97" s="82"/>
      <c r="R97" s="86" t="str">
        <f t="shared" si="20"/>
        <v/>
      </c>
      <c r="S97" s="82"/>
      <c r="T97" s="82"/>
      <c r="U97" s="82"/>
      <c r="V97" s="82"/>
      <c r="W97" s="82"/>
      <c r="X97" s="82"/>
      <c r="Y97" s="82"/>
      <c r="Z97" s="82"/>
      <c r="AA97" s="88">
        <f t="shared" si="16"/>
        <v>0</v>
      </c>
      <c r="AB97" s="88">
        <f t="shared" si="17"/>
        <v>0</v>
      </c>
      <c r="AC97" s="88">
        <f t="shared" si="18"/>
        <v>0</v>
      </c>
      <c r="AE97" s="120"/>
    </row>
    <row r="98" spans="3:31" x14ac:dyDescent="0.25">
      <c r="C98" s="27">
        <f t="shared" si="11"/>
        <v>0</v>
      </c>
      <c r="D98" s="86" t="str">
        <f t="shared" si="19"/>
        <v/>
      </c>
      <c r="E98" s="83"/>
      <c r="F98" s="83"/>
      <c r="G98" s="82"/>
      <c r="H98" s="87"/>
      <c r="I98" s="82"/>
      <c r="J98" s="82"/>
      <c r="K98" s="82"/>
      <c r="L98" s="82"/>
      <c r="M98" s="86" t="str">
        <f t="shared" si="15"/>
        <v/>
      </c>
      <c r="N98" s="82"/>
      <c r="O98" s="82"/>
      <c r="P98" s="82"/>
      <c r="Q98" s="82"/>
      <c r="R98" s="86" t="str">
        <f t="shared" si="20"/>
        <v/>
      </c>
      <c r="S98" s="82"/>
      <c r="T98" s="82"/>
      <c r="U98" s="82"/>
      <c r="V98" s="82"/>
      <c r="W98" s="82"/>
      <c r="X98" s="82"/>
      <c r="Y98" s="82"/>
      <c r="Z98" s="82"/>
      <c r="AA98" s="88">
        <f t="shared" si="16"/>
        <v>0</v>
      </c>
      <c r="AB98" s="88">
        <f t="shared" si="17"/>
        <v>0</v>
      </c>
      <c r="AC98" s="88">
        <f t="shared" si="18"/>
        <v>0</v>
      </c>
      <c r="AE98" s="120"/>
    </row>
    <row r="99" spans="3:31" x14ac:dyDescent="0.25">
      <c r="C99" s="27">
        <f t="shared" si="11"/>
        <v>0</v>
      </c>
      <c r="D99" s="86" t="str">
        <f t="shared" si="19"/>
        <v/>
      </c>
      <c r="E99" s="83"/>
      <c r="F99" s="83"/>
      <c r="G99" s="82"/>
      <c r="H99" s="87"/>
      <c r="I99" s="82"/>
      <c r="J99" s="82"/>
      <c r="K99" s="82"/>
      <c r="L99" s="82"/>
      <c r="M99" s="86" t="str">
        <f t="shared" si="15"/>
        <v/>
      </c>
      <c r="N99" s="82"/>
      <c r="O99" s="82"/>
      <c r="P99" s="82"/>
      <c r="Q99" s="82"/>
      <c r="R99" s="86" t="str">
        <f t="shared" si="20"/>
        <v/>
      </c>
      <c r="S99" s="82"/>
      <c r="T99" s="82"/>
      <c r="U99" s="82"/>
      <c r="V99" s="82"/>
      <c r="W99" s="82"/>
      <c r="X99" s="82"/>
      <c r="Y99" s="82"/>
      <c r="Z99" s="82"/>
      <c r="AA99" s="88">
        <f t="shared" si="16"/>
        <v>0</v>
      </c>
      <c r="AB99" s="88">
        <f t="shared" si="17"/>
        <v>0</v>
      </c>
      <c r="AC99" s="88">
        <f t="shared" si="18"/>
        <v>0</v>
      </c>
      <c r="AE99" s="120"/>
    </row>
    <row r="100" spans="3:31" x14ac:dyDescent="0.25">
      <c r="AE100" s="120"/>
    </row>
    <row r="101" spans="3:31" x14ac:dyDescent="0.25">
      <c r="AE101" s="120"/>
    </row>
  </sheetData>
  <sheetProtection algorithmName="SHA-512" hashValue="PqFF9aNhqlshb11H4kWo32+CQ+fAkiYy+gtPA1QCRcwWozT1DabS1sAjXG9irfUZzA/+y6Yz8wEyJWlY7WV/9Q==" saltValue="WpOnNPqcTrKrg4DliKbStg==" spinCount="100000" sheet="1" objects="1" scenarios="1"/>
  <customSheetViews>
    <customSheetView guid="{9642F071-D16E-4B7D-8BA3-3B790821597C}" fitToPage="1">
      <pane xSplit="6" ySplit="10" topLeftCell="G11" activePane="bottomRight" state="frozen"/>
      <selection pane="bottomRight" activeCell="N36" sqref="N36"/>
      <pageMargins left="0.32" right="0.22" top="0.45" bottom="0.39" header="0.31496062992125984" footer="0.31496062992125984"/>
      <pageSetup paperSize="9" scale="51" orientation="landscape" r:id="rId1"/>
    </customSheetView>
    <customSheetView guid="{53F017AD-7CD4-46DC-B3DE-18633B12612C}" showPageBreaks="1" fitToPage="1" printArea="1">
      <pane xSplit="6" ySplit="10" topLeftCell="G35" activePane="bottomRight" state="frozen"/>
      <selection pane="bottomRight" activeCell="N36" sqref="N36"/>
      <pageMargins left="0.32" right="0.22" top="0.45" bottom="0.39" header="0.31496062992125984" footer="0.31496062992125984"/>
      <pageSetup paperSize="9" scale="51" orientation="landscape" r:id="rId2"/>
    </customSheetView>
  </customSheetViews>
  <mergeCells count="15">
    <mergeCell ref="D59:K59"/>
    <mergeCell ref="M59:U59"/>
    <mergeCell ref="D3:Z3"/>
    <mergeCell ref="V53:X53"/>
    <mergeCell ref="V54:X54"/>
    <mergeCell ref="V55:X57"/>
    <mergeCell ref="D4:Z4"/>
    <mergeCell ref="D5:Z5"/>
    <mergeCell ref="V9:Y9"/>
    <mergeCell ref="Q9:U9"/>
    <mergeCell ref="G9:K9"/>
    <mergeCell ref="D53:P53"/>
    <mergeCell ref="S53:U53"/>
    <mergeCell ref="D54:P54"/>
    <mergeCell ref="D55:P55"/>
  </mergeCells>
  <conditionalFormatting sqref="D11:D50">
    <cfRule type="notContainsText" dxfId="78" priority="7" operator="notContains" text="Néant">
      <formula>ISERROR(SEARCH("Néant",D11))</formula>
    </cfRule>
  </conditionalFormatting>
  <conditionalFormatting sqref="E11:F50">
    <cfRule type="notContainsText" dxfId="77" priority="6" operator="notContains" text="Sans objet">
      <formula>ISERROR(SEARCH("Sans objet",E11))</formula>
    </cfRule>
  </conditionalFormatting>
  <conditionalFormatting sqref="G11:Z50">
    <cfRule type="beginsWith" dxfId="76" priority="4" operator="beginsWith" text=".">
      <formula>LEFT(G11,1)="."</formula>
    </cfRule>
  </conditionalFormatting>
  <conditionalFormatting sqref="N11:P50">
    <cfRule type="cellIs" dxfId="75" priority="3" operator="equal">
      <formula>0</formula>
    </cfRule>
  </conditionalFormatting>
  <conditionalFormatting sqref="G11:J50 L11:M50 Q11:W50 Z11:Z50">
    <cfRule type="containsBlanks" dxfId="74" priority="2">
      <formula>LEN(TRIM(G11))=0</formula>
    </cfRule>
  </conditionalFormatting>
  <dataValidations count="9">
    <dataValidation type="list" allowBlank="1" showInputMessage="1" showErrorMessage="1" error="Choix parmi la liste proposée" sqref="L11:M50" xr:uid="{00000000-0002-0000-0100-000000000000}">
      <formula1>$AE$12:$AE$15</formula1>
    </dataValidation>
    <dataValidation type="whole" allowBlank="1" showInputMessage="1" showErrorMessage="1" error="seuls 0 ou 1 sont des données valables pour cette rubrique d'information" sqref="Q11:U50" xr:uid="{00000000-0002-0000-0100-000001000000}">
      <formula1>0</formula1>
      <formula2>1</formula2>
    </dataValidation>
    <dataValidation type="textLength" operator="equal" allowBlank="1" showInputMessage="1" showErrorMessage="1" error="Format requis : 5 chiffres" sqref="G11:G50" xr:uid="{00000000-0002-0000-0100-000002000000}">
      <formula1>5</formula1>
    </dataValidation>
    <dataValidation type="textLength" operator="equal" allowBlank="1" showInputMessage="1" showErrorMessage="1" error="Format requis : 1 lettre" sqref="J11:J50 H11:H50" xr:uid="{00000000-0002-0000-0100-000003000000}">
      <formula1>1</formula1>
    </dataValidation>
    <dataValidation type="textLength" operator="equal" allowBlank="1" showInputMessage="1" showErrorMessage="1" error="Format requis : 4 chiffres" sqref="I11:I50" xr:uid="{00000000-0002-0000-0100-000004000000}">
      <formula1>4</formula1>
    </dataValidation>
    <dataValidation type="list" allowBlank="1" showInputMessage="1" showErrorMessage="1" error="Choix limité à la liste proposée" sqref="Z11:Z50" xr:uid="{00000000-0002-0000-0100-000005000000}">
      <formula1>$AG$12:$AG$61</formula1>
    </dataValidation>
    <dataValidation type="whole" allowBlank="1" showInputMessage="1" showErrorMessage="1" error="le taux de recircul_x000a_ation doit être un entier compris entre 0 et 100%" sqref="V11:V50" xr:uid="{00000000-0002-0000-0100-000006000000}">
      <formula1>0</formula1>
      <formula2>100</formula2>
    </dataValidation>
    <dataValidation type="whole" allowBlank="1" showInputMessage="1" showErrorMessage="1" error="Renseignez 1 si applicable, 0 sinon" sqref="W11:Y50" xr:uid="{00000000-0002-0000-0100-000007000000}">
      <formula1>0</formula1>
      <formula2>1</formula2>
    </dataValidation>
    <dataValidation operator="equal" allowBlank="1" showInputMessage="1" showErrorMessage="1" error="Format requis : 1 lettre" sqref="K11:K50" xr:uid="{00000000-0002-0000-0100-000008000000}"/>
  </dataValidations>
  <pageMargins left="0.32" right="0.22" top="0.45" bottom="0.39" header="0.31496062992125984" footer="0.31496062992125984"/>
  <pageSetup paperSize="9" scale="51" orientation="landscape" r:id="rId3"/>
  <legacyDrawing r:id="rId4"/>
  <extLst>
    <ext xmlns:x14="http://schemas.microsoft.com/office/spreadsheetml/2009/9/main" uri="{78C0D931-6437-407d-A8EE-F0AAD7539E65}">
      <x14:conditionalFormattings>
        <x14:conditionalFormatting xmlns:xm="http://schemas.microsoft.com/office/excel/2006/main">
          <x14:cfRule type="expression" priority="245" id="{00000000-000E-0000-0100-000001000000}">
            <xm:f>OR($G$1&lt;&gt;"",'1-Entr&amp;UEta'!$D$6='1-Entr&amp;UEta'!$B$100)</xm:f>
            <x14:dxf>
              <font>
                <color theme="0" tint="-0.14996795556505021"/>
              </font>
              <fill>
                <patternFill>
                  <bgColor theme="0" tint="-0.14996795556505021"/>
                </patternFill>
              </fill>
            </x14:dxf>
          </x14:cfRule>
          <xm:sqref>D56:Z58 D55 Q55:Z55 D60:Z99 D59 L59:M59 V59:Z59 D2:Z54</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D1FE4-34FB-43B8-B4D3-668FD1EDEDD9}">
  <sheetPr>
    <pageSetUpPr fitToPage="1"/>
  </sheetPr>
  <dimension ref="A1:L282"/>
  <sheetViews>
    <sheetView tabSelected="1" topLeftCell="A4" workbookViewId="0">
      <selection activeCell="L277" sqref="A185:L277"/>
    </sheetView>
  </sheetViews>
  <sheetFormatPr baseColWidth="10" defaultRowHeight="13.8" x14ac:dyDescent="0.25"/>
  <cols>
    <col min="1" max="6" width="11.5546875" style="120"/>
    <col min="7" max="8" width="12.5546875" style="120" customWidth="1"/>
    <col min="9" max="9" width="11.44140625" style="120" customWidth="1"/>
    <col min="10" max="10" width="6.21875" style="120" customWidth="1"/>
    <col min="11" max="16384" width="11.5546875" style="120"/>
  </cols>
  <sheetData>
    <row r="1" spans="1:10" ht="22.8" x14ac:dyDescent="0.25">
      <c r="D1" s="166" t="s">
        <v>446</v>
      </c>
      <c r="E1" s="167"/>
      <c r="F1" s="298">
        <f ca="1">YEAR(TODAY())-1</f>
        <v>2020</v>
      </c>
    </row>
    <row r="2" spans="1:10" ht="9" customHeight="1" x14ac:dyDescent="0.3">
      <c r="A2" s="33"/>
      <c r="B2" s="99"/>
      <c r="C2" s="99"/>
      <c r="D2" s="99"/>
      <c r="E2" s="99"/>
      <c r="F2" s="99"/>
      <c r="G2" s="99"/>
      <c r="H2" s="99"/>
    </row>
    <row r="3" spans="1:10" ht="15.6" x14ac:dyDescent="0.3">
      <c r="A3" s="144" t="s">
        <v>393</v>
      </c>
    </row>
    <row r="4" spans="1:10" ht="9" customHeight="1" x14ac:dyDescent="0.25"/>
    <row r="5" spans="1:10" ht="5.4" customHeight="1" thickBot="1" x14ac:dyDescent="0.3"/>
    <row r="6" spans="1:10" x14ac:dyDescent="0.25">
      <c r="A6" s="168" t="s">
        <v>445</v>
      </c>
      <c r="B6" s="169"/>
      <c r="C6" s="169"/>
      <c r="D6" s="169"/>
      <c r="E6" s="169"/>
      <c r="F6" s="169"/>
      <c r="G6" s="169"/>
      <c r="H6" s="169"/>
      <c r="I6" s="169"/>
      <c r="J6" s="170"/>
    </row>
    <row r="7" spans="1:10" ht="7.2" customHeight="1" thickBot="1" x14ac:dyDescent="0.3">
      <c r="A7" s="171"/>
      <c r="B7" s="172"/>
      <c r="C7" s="172"/>
      <c r="D7" s="172"/>
      <c r="E7" s="173"/>
      <c r="F7" s="174"/>
      <c r="G7" s="175"/>
      <c r="H7" s="172"/>
      <c r="I7" s="176"/>
      <c r="J7" s="177"/>
    </row>
    <row r="8" spans="1:10" ht="30" customHeight="1" x14ac:dyDescent="0.25">
      <c r="A8" s="397" t="s">
        <v>492</v>
      </c>
      <c r="B8" s="398"/>
      <c r="C8" s="398"/>
      <c r="D8" s="398"/>
      <c r="E8" s="398"/>
      <c r="F8" s="399"/>
      <c r="G8" s="179" t="s">
        <v>210</v>
      </c>
      <c r="H8" s="179" t="s">
        <v>211</v>
      </c>
      <c r="I8" s="180" t="s">
        <v>428</v>
      </c>
      <c r="J8" s="177"/>
    </row>
    <row r="9" spans="1:10" x14ac:dyDescent="0.25">
      <c r="A9" s="178"/>
      <c r="B9" s="181" t="s">
        <v>206</v>
      </c>
      <c r="C9" s="182"/>
      <c r="D9" s="182"/>
      <c r="E9" s="182"/>
      <c r="F9" s="182"/>
      <c r="G9" s="161"/>
      <c r="H9" s="161"/>
      <c r="I9" s="183">
        <f>SUM(G9:H9)</f>
        <v>0</v>
      </c>
      <c r="J9" s="177"/>
    </row>
    <row r="10" spans="1:10" x14ac:dyDescent="0.25">
      <c r="A10" s="178"/>
      <c r="B10" s="181" t="s">
        <v>212</v>
      </c>
      <c r="C10" s="182"/>
      <c r="D10" s="182"/>
      <c r="E10" s="182"/>
      <c r="F10" s="182"/>
      <c r="G10" s="161"/>
      <c r="H10" s="161"/>
      <c r="I10" s="183">
        <f t="shared" ref="I10:I12" si="0">SUM(G10:H10)</f>
        <v>0</v>
      </c>
      <c r="J10" s="177"/>
    </row>
    <row r="11" spans="1:10" x14ac:dyDescent="0.25">
      <c r="A11" s="178"/>
      <c r="B11" s="181" t="s">
        <v>208</v>
      </c>
      <c r="C11" s="182"/>
      <c r="D11" s="182"/>
      <c r="E11" s="182"/>
      <c r="F11" s="182"/>
      <c r="G11" s="161"/>
      <c r="H11" s="161"/>
      <c r="I11" s="183">
        <f t="shared" si="0"/>
        <v>0</v>
      </c>
      <c r="J11" s="177"/>
    </row>
    <row r="12" spans="1:10" x14ac:dyDescent="0.25">
      <c r="A12" s="178"/>
      <c r="B12" s="181" t="s">
        <v>209</v>
      </c>
      <c r="C12" s="182"/>
      <c r="D12" s="182"/>
      <c r="E12" s="182"/>
      <c r="F12" s="182"/>
      <c r="G12" s="161"/>
      <c r="H12" s="161"/>
      <c r="I12" s="183">
        <f t="shared" si="0"/>
        <v>0</v>
      </c>
      <c r="J12" s="177"/>
    </row>
    <row r="13" spans="1:10" x14ac:dyDescent="0.25">
      <c r="A13" s="184" t="s">
        <v>380</v>
      </c>
      <c r="B13" s="185"/>
      <c r="C13" s="185"/>
      <c r="D13" s="185"/>
      <c r="E13" s="185"/>
      <c r="F13" s="185"/>
      <c r="G13" s="245"/>
      <c r="H13" s="245"/>
      <c r="I13" s="186"/>
      <c r="J13" s="177"/>
    </row>
    <row r="14" spans="1:10" x14ac:dyDescent="0.25">
      <c r="A14" s="178"/>
      <c r="B14" s="187" t="s">
        <v>416</v>
      </c>
      <c r="C14" s="182"/>
      <c r="D14" s="182"/>
      <c r="E14" s="182"/>
      <c r="F14" s="188"/>
      <c r="G14" s="161"/>
      <c r="H14" s="161"/>
      <c r="I14" s="183">
        <f>SUM(G14:H14)</f>
        <v>0</v>
      </c>
      <c r="J14" s="177"/>
    </row>
    <row r="15" spans="1:10" ht="14.4" thickBot="1" x14ac:dyDescent="0.3">
      <c r="A15" s="189"/>
      <c r="B15" s="187" t="s">
        <v>405</v>
      </c>
      <c r="C15" s="182"/>
      <c r="D15" s="182"/>
      <c r="E15" s="182"/>
      <c r="F15" s="188"/>
      <c r="G15" s="162"/>
      <c r="H15" s="162"/>
      <c r="I15" s="183">
        <f>SUM(G15:H15)</f>
        <v>0</v>
      </c>
      <c r="J15" s="177"/>
    </row>
    <row r="16" spans="1:10" ht="6" customHeight="1" thickBot="1" x14ac:dyDescent="0.3">
      <c r="A16" s="190"/>
      <c r="B16" s="191"/>
      <c r="C16" s="191"/>
      <c r="D16" s="191"/>
      <c r="E16" s="191"/>
      <c r="F16" s="191"/>
      <c r="G16" s="191"/>
      <c r="H16" s="191"/>
      <c r="I16" s="191"/>
      <c r="J16" s="192"/>
    </row>
    <row r="17" spans="1:10" ht="5.4" customHeight="1" x14ac:dyDescent="0.25">
      <c r="A17" s="189"/>
    </row>
    <row r="18" spans="1:10" ht="14.4" thickBot="1" x14ac:dyDescent="0.3">
      <c r="A18" s="189"/>
    </row>
    <row r="19" spans="1:10" ht="14.4" thickBot="1" x14ac:dyDescent="0.3">
      <c r="A19" s="168" t="s">
        <v>194</v>
      </c>
      <c r="B19" s="169"/>
      <c r="C19" s="169"/>
      <c r="D19" s="169"/>
      <c r="E19" s="169"/>
      <c r="F19" s="169"/>
      <c r="G19" s="169"/>
      <c r="H19" s="169"/>
      <c r="I19" s="169"/>
      <c r="J19" s="170"/>
    </row>
    <row r="20" spans="1:10" ht="16.8" x14ac:dyDescent="0.25">
      <c r="A20" s="165" t="str">
        <f>IF('1-Entr&amp;UEta'!$B$40='1-Entr&amp;UEta'!$B$149,"Vous avez renseigné une activité de transformation uniquement, vous ne devez PAS remplir cette rubrique","")</f>
        <v/>
      </c>
      <c r="B20" s="193"/>
      <c r="C20" s="193"/>
      <c r="D20" s="193"/>
      <c r="E20" s="193"/>
      <c r="F20" s="193"/>
      <c r="G20" s="193"/>
      <c r="H20" s="193"/>
      <c r="I20" s="193"/>
      <c r="J20" s="194"/>
    </row>
    <row r="21" spans="1:10" ht="4.2" customHeight="1" x14ac:dyDescent="0.25">
      <c r="A21" s="195"/>
      <c r="B21" s="122"/>
      <c r="C21" s="122"/>
      <c r="D21" s="122"/>
      <c r="E21" s="122"/>
      <c r="F21" s="122"/>
      <c r="G21" s="122"/>
      <c r="H21" s="122"/>
      <c r="I21" s="176"/>
      <c r="J21" s="177"/>
    </row>
    <row r="22" spans="1:10" x14ac:dyDescent="0.25">
      <c r="A22" s="196" t="s">
        <v>379</v>
      </c>
      <c r="B22" s="176"/>
      <c r="C22" s="176"/>
      <c r="D22" s="176"/>
      <c r="E22" s="176"/>
      <c r="F22" s="176"/>
      <c r="G22" s="176"/>
      <c r="H22" s="176"/>
      <c r="I22" s="176"/>
      <c r="J22" s="177"/>
    </row>
    <row r="23" spans="1:10" x14ac:dyDescent="0.25">
      <c r="A23" s="195" t="s">
        <v>406</v>
      </c>
      <c r="B23" s="122"/>
      <c r="C23" s="122"/>
      <c r="D23" s="122"/>
      <c r="E23" s="122"/>
      <c r="F23" s="122"/>
      <c r="G23" s="400"/>
      <c r="H23" s="400"/>
      <c r="I23" s="122" t="s">
        <v>448</v>
      </c>
      <c r="J23" s="197"/>
    </row>
    <row r="24" spans="1:10" x14ac:dyDescent="0.25">
      <c r="A24" s="189" t="s">
        <v>195</v>
      </c>
      <c r="B24" s="122"/>
      <c r="C24" s="122"/>
      <c r="D24" s="122"/>
      <c r="E24" s="122"/>
      <c r="F24" s="122"/>
      <c r="G24" s="401"/>
      <c r="H24" s="402"/>
      <c r="I24" s="122" t="s">
        <v>465</v>
      </c>
      <c r="J24" s="197"/>
    </row>
    <row r="25" spans="1:10" ht="7.2" customHeight="1" x14ac:dyDescent="0.25">
      <c r="A25" s="189"/>
      <c r="B25" s="122"/>
      <c r="C25" s="122"/>
      <c r="D25" s="122"/>
      <c r="E25" s="122"/>
      <c r="F25" s="122"/>
      <c r="G25" s="122"/>
      <c r="H25" s="122"/>
      <c r="I25" s="122"/>
      <c r="J25" s="197"/>
    </row>
    <row r="26" spans="1:10" x14ac:dyDescent="0.25">
      <c r="A26" s="189" t="s">
        <v>196</v>
      </c>
      <c r="B26" s="122"/>
      <c r="C26" s="403" t="str">
        <f>IF(AND('1-Entr&amp;UEta'!$B$57&gt;0,'1-Entr&amp;UEta'!$B$58&gt;0),CONCATENATE('1-Entr&amp;UEta'!$E$57," et ",'1-Entr&amp;UEta'!$E$58),CONCATENATE('1-Entr&amp;UEta'!$E$57," ",'1-Entr&amp;UEta'!$E$58))</f>
        <v xml:space="preserve"> </v>
      </c>
      <c r="D26" s="404"/>
      <c r="E26" s="405"/>
      <c r="F26" s="122"/>
      <c r="G26" s="198" t="str">
        <f>IF(SUM('2-bassins&amp;etangs'!$V$11:$V$50)&gt;0,$D$202,$D$203)</f>
        <v>sans recirculation</v>
      </c>
      <c r="H26" s="199"/>
      <c r="I26" s="122"/>
      <c r="J26" s="197"/>
    </row>
    <row r="27" spans="1:10" x14ac:dyDescent="0.25">
      <c r="A27" s="189" t="s">
        <v>407</v>
      </c>
      <c r="B27" s="122"/>
      <c r="C27" s="122"/>
      <c r="D27" s="122"/>
      <c r="E27" s="122"/>
      <c r="F27" s="122"/>
      <c r="G27" s="122"/>
      <c r="H27" s="122"/>
      <c r="I27" s="122"/>
      <c r="J27" s="197"/>
    </row>
    <row r="28" spans="1:10" ht="8.4" customHeight="1" x14ac:dyDescent="0.25">
      <c r="A28" s="189"/>
      <c r="B28" s="122"/>
      <c r="C28" s="122"/>
      <c r="D28" s="122"/>
      <c r="E28" s="122"/>
      <c r="F28" s="122"/>
      <c r="G28" s="122"/>
      <c r="H28" s="122"/>
      <c r="I28" s="122"/>
      <c r="J28" s="197"/>
    </row>
    <row r="29" spans="1:10" x14ac:dyDescent="0.25">
      <c r="A29" s="196" t="s">
        <v>378</v>
      </c>
      <c r="B29" s="176"/>
      <c r="C29" s="176"/>
      <c r="D29" s="176"/>
      <c r="E29" s="176"/>
      <c r="F29" s="176"/>
      <c r="G29" s="176"/>
      <c r="H29" s="176"/>
      <c r="I29" s="176"/>
      <c r="J29" s="177"/>
    </row>
    <row r="30" spans="1:10" ht="14.4" thickBot="1" x14ac:dyDescent="0.3">
      <c r="A30" s="200"/>
      <c r="B30" s="201"/>
      <c r="C30" s="201"/>
      <c r="D30" s="201"/>
      <c r="E30" s="202" t="s">
        <v>207</v>
      </c>
      <c r="F30" s="391"/>
      <c r="G30" s="392"/>
      <c r="H30" s="200" t="s">
        <v>448</v>
      </c>
      <c r="I30" s="201"/>
      <c r="J30" s="203"/>
    </row>
    <row r="31" spans="1:10" x14ac:dyDescent="0.25">
      <c r="A31" s="204" t="s">
        <v>420</v>
      </c>
      <c r="B31" s="122"/>
      <c r="C31" s="122"/>
      <c r="D31" s="122"/>
      <c r="E31" s="205"/>
      <c r="F31" s="206"/>
      <c r="G31" s="206"/>
      <c r="H31" s="122"/>
      <c r="I31" s="122"/>
      <c r="J31" s="207"/>
    </row>
    <row r="32" spans="1:10" x14ac:dyDescent="0.25">
      <c r="A32" s="189" t="s">
        <v>424</v>
      </c>
      <c r="B32" s="122"/>
      <c r="C32" s="122"/>
      <c r="D32" s="122"/>
      <c r="E32" s="122"/>
      <c r="F32" s="154"/>
      <c r="G32" s="208" t="s">
        <v>199</v>
      </c>
      <c r="H32" s="122"/>
      <c r="I32" s="122"/>
      <c r="J32" s="207"/>
    </row>
    <row r="33" spans="1:10" x14ac:dyDescent="0.25">
      <c r="A33" s="189" t="s">
        <v>421</v>
      </c>
      <c r="B33" s="122"/>
      <c r="C33" s="122"/>
      <c r="D33" s="122"/>
      <c r="E33" s="122"/>
      <c r="F33" s="154"/>
      <c r="G33" s="208" t="s">
        <v>199</v>
      </c>
      <c r="H33" s="122"/>
      <c r="I33" s="122"/>
      <c r="J33" s="207"/>
    </row>
    <row r="34" spans="1:10" ht="6" customHeight="1" x14ac:dyDescent="0.25">
      <c r="A34" s="189"/>
      <c r="B34" s="122"/>
      <c r="C34" s="122"/>
      <c r="D34" s="122"/>
      <c r="E34" s="122"/>
      <c r="F34" s="122"/>
      <c r="G34" s="122"/>
      <c r="H34" s="122"/>
      <c r="I34" s="122"/>
      <c r="J34" s="207"/>
    </row>
    <row r="35" spans="1:10" x14ac:dyDescent="0.25">
      <c r="A35" s="189" t="s">
        <v>425</v>
      </c>
      <c r="B35" s="122"/>
      <c r="C35" s="122"/>
      <c r="D35" s="122"/>
      <c r="E35" s="122"/>
      <c r="F35" s="122"/>
      <c r="G35" s="155"/>
      <c r="H35" s="208" t="s">
        <v>200</v>
      </c>
      <c r="I35" s="122"/>
      <c r="J35" s="207"/>
    </row>
    <row r="36" spans="1:10" ht="15.6" customHeight="1" x14ac:dyDescent="0.25">
      <c r="A36" s="189" t="s">
        <v>423</v>
      </c>
      <c r="B36" s="122"/>
      <c r="C36" s="122"/>
      <c r="D36" s="122"/>
      <c r="E36" s="122"/>
      <c r="F36" s="122"/>
      <c r="G36" s="155"/>
      <c r="H36" s="208" t="s">
        <v>200</v>
      </c>
      <c r="I36" s="122"/>
      <c r="J36" s="197"/>
    </row>
    <row r="37" spans="1:10" x14ac:dyDescent="0.25">
      <c r="A37" s="189" t="s">
        <v>422</v>
      </c>
      <c r="B37" s="122"/>
      <c r="C37" s="122"/>
      <c r="D37" s="122"/>
      <c r="E37" s="122"/>
      <c r="F37" s="122"/>
      <c r="G37" s="156"/>
      <c r="H37" s="208" t="s">
        <v>201</v>
      </c>
      <c r="I37" s="122"/>
      <c r="J37" s="197"/>
    </row>
    <row r="38" spans="1:10" ht="7.2" customHeight="1" x14ac:dyDescent="0.25">
      <c r="A38" s="189"/>
      <c r="B38" s="122"/>
      <c r="C38" s="122"/>
      <c r="D38" s="122"/>
      <c r="E38" s="122"/>
      <c r="F38" s="122"/>
      <c r="G38" s="122"/>
      <c r="H38" s="122"/>
      <c r="I38" s="122"/>
      <c r="J38" s="207"/>
    </row>
    <row r="39" spans="1:10" x14ac:dyDescent="0.25">
      <c r="A39" s="189" t="s">
        <v>413</v>
      </c>
      <c r="B39" s="122"/>
      <c r="C39" s="122"/>
      <c r="D39" s="122"/>
      <c r="E39" s="122"/>
      <c r="F39" s="387"/>
      <c r="G39" s="388"/>
      <c r="H39" s="122" t="s">
        <v>448</v>
      </c>
      <c r="I39" s="22"/>
      <c r="J39" s="207" t="s">
        <v>377</v>
      </c>
    </row>
    <row r="40" spans="1:10" x14ac:dyDescent="0.25">
      <c r="A40" s="189" t="s">
        <v>414</v>
      </c>
      <c r="B40" s="122"/>
      <c r="C40" s="122"/>
      <c r="D40" s="122"/>
      <c r="E40" s="122"/>
      <c r="F40" s="389"/>
      <c r="G40" s="390"/>
      <c r="H40" s="122" t="s">
        <v>448</v>
      </c>
      <c r="I40" s="22"/>
      <c r="J40" s="207" t="s">
        <v>377</v>
      </c>
    </row>
    <row r="41" spans="1:10" x14ac:dyDescent="0.25">
      <c r="A41" s="189" t="s">
        <v>417</v>
      </c>
      <c r="B41" s="122"/>
      <c r="C41" s="122"/>
      <c r="D41" s="122"/>
      <c r="E41" s="122"/>
      <c r="F41" s="155"/>
      <c r="G41" s="208" t="s">
        <v>200</v>
      </c>
      <c r="H41" s="122"/>
      <c r="I41" s="122"/>
      <c r="J41" s="197"/>
    </row>
    <row r="42" spans="1:10" x14ac:dyDescent="0.25">
      <c r="A42" s="189" t="s">
        <v>419</v>
      </c>
      <c r="B42" s="122"/>
      <c r="C42" s="122"/>
      <c r="D42" s="122"/>
      <c r="E42" s="122"/>
      <c r="F42" s="156"/>
      <c r="G42" s="208" t="s">
        <v>201</v>
      </c>
      <c r="H42" s="122"/>
      <c r="I42" s="122"/>
      <c r="J42" s="197"/>
    </row>
    <row r="43" spans="1:10" x14ac:dyDescent="0.25">
      <c r="A43" s="189" t="s">
        <v>418</v>
      </c>
      <c r="B43" s="122"/>
      <c r="C43" s="122"/>
      <c r="D43" s="122"/>
      <c r="E43" s="122"/>
      <c r="F43" s="155"/>
      <c r="G43" s="208" t="s">
        <v>200</v>
      </c>
      <c r="H43" s="122"/>
      <c r="I43" s="122"/>
      <c r="J43" s="197"/>
    </row>
    <row r="44" spans="1:10" x14ac:dyDescent="0.25">
      <c r="A44" s="189" t="s">
        <v>415</v>
      </c>
      <c r="B44" s="122"/>
      <c r="C44" s="122"/>
      <c r="D44" s="122"/>
      <c r="E44" s="122"/>
      <c r="F44" s="156"/>
      <c r="G44" s="208" t="s">
        <v>201</v>
      </c>
      <c r="H44" s="122"/>
      <c r="I44" s="122"/>
      <c r="J44" s="197"/>
    </row>
    <row r="45" spans="1:10" x14ac:dyDescent="0.25">
      <c r="A45" s="209"/>
      <c r="B45" s="210"/>
      <c r="C45" s="210"/>
      <c r="D45" s="210"/>
      <c r="E45" s="210"/>
      <c r="F45" s="210"/>
      <c r="G45" s="210"/>
      <c r="H45" s="210"/>
      <c r="I45" s="210"/>
      <c r="J45" s="211"/>
    </row>
    <row r="46" spans="1:10" ht="14.4" thickBot="1" x14ac:dyDescent="0.3">
      <c r="A46" s="200"/>
      <c r="B46" s="201"/>
      <c r="C46" s="201"/>
      <c r="D46" s="201"/>
      <c r="E46" s="202" t="s">
        <v>426</v>
      </c>
      <c r="F46" s="391"/>
      <c r="G46" s="392"/>
      <c r="H46" s="200" t="s">
        <v>448</v>
      </c>
      <c r="I46" s="201"/>
      <c r="J46" s="203"/>
    </row>
    <row r="47" spans="1:10" x14ac:dyDescent="0.25">
      <c r="A47" s="204" t="s">
        <v>420</v>
      </c>
      <c r="B47" s="122"/>
      <c r="C47" s="122"/>
      <c r="D47" s="122"/>
      <c r="E47" s="205"/>
      <c r="F47" s="206"/>
      <c r="G47" s="206"/>
      <c r="H47" s="122"/>
      <c r="I47" s="122"/>
      <c r="J47" s="207"/>
    </row>
    <row r="48" spans="1:10" x14ac:dyDescent="0.25">
      <c r="A48" s="189" t="s">
        <v>424</v>
      </c>
      <c r="B48" s="122"/>
      <c r="C48" s="122"/>
      <c r="D48" s="122"/>
      <c r="E48" s="122"/>
      <c r="F48" s="157"/>
      <c r="G48" s="208" t="s">
        <v>199</v>
      </c>
      <c r="H48" s="122"/>
      <c r="I48" s="122"/>
      <c r="J48" s="207"/>
    </row>
    <row r="49" spans="1:10" x14ac:dyDescent="0.25">
      <c r="A49" s="189" t="s">
        <v>421</v>
      </c>
      <c r="B49" s="122"/>
      <c r="C49" s="122"/>
      <c r="D49" s="122"/>
      <c r="E49" s="122"/>
      <c r="F49" s="157"/>
      <c r="G49" s="208" t="s">
        <v>199</v>
      </c>
      <c r="H49" s="122"/>
      <c r="I49" s="122"/>
      <c r="J49" s="207"/>
    </row>
    <row r="50" spans="1:10" x14ac:dyDescent="0.25">
      <c r="A50" s="189"/>
      <c r="B50" s="122"/>
      <c r="C50" s="122"/>
      <c r="D50" s="122"/>
      <c r="E50" s="122"/>
      <c r="F50" s="122"/>
      <c r="G50" s="122"/>
      <c r="H50" s="122"/>
      <c r="I50" s="122"/>
      <c r="J50" s="207"/>
    </row>
    <row r="51" spans="1:10" x14ac:dyDescent="0.25">
      <c r="A51" s="189" t="s">
        <v>425</v>
      </c>
      <c r="B51" s="122"/>
      <c r="C51" s="122"/>
      <c r="D51" s="122"/>
      <c r="E51" s="122"/>
      <c r="F51" s="122"/>
      <c r="G51" s="158"/>
      <c r="H51" s="208" t="s">
        <v>200</v>
      </c>
      <c r="I51" s="122"/>
      <c r="J51" s="207"/>
    </row>
    <row r="52" spans="1:10" ht="15.6" customHeight="1" x14ac:dyDescent="0.25">
      <c r="A52" s="189" t="s">
        <v>423</v>
      </c>
      <c r="B52" s="122"/>
      <c r="C52" s="122"/>
      <c r="D52" s="122"/>
      <c r="E52" s="122"/>
      <c r="F52" s="122"/>
      <c r="G52" s="158"/>
      <c r="H52" s="208" t="s">
        <v>200</v>
      </c>
      <c r="I52" s="122"/>
      <c r="J52" s="197"/>
    </row>
    <row r="53" spans="1:10" x14ac:dyDescent="0.25">
      <c r="A53" s="189" t="s">
        <v>422</v>
      </c>
      <c r="B53" s="122"/>
      <c r="C53" s="122"/>
      <c r="D53" s="122"/>
      <c r="E53" s="122"/>
      <c r="F53" s="122"/>
      <c r="G53" s="159"/>
      <c r="H53" s="208" t="s">
        <v>201</v>
      </c>
      <c r="I53" s="122"/>
      <c r="J53" s="197"/>
    </row>
    <row r="54" spans="1:10" ht="7.8" customHeight="1" x14ac:dyDescent="0.25">
      <c r="A54" s="189"/>
      <c r="B54" s="122"/>
      <c r="C54" s="122"/>
      <c r="D54" s="122"/>
      <c r="E54" s="122"/>
      <c r="F54" s="122"/>
      <c r="G54" s="122"/>
      <c r="H54" s="122"/>
      <c r="I54" s="122"/>
      <c r="J54" s="207"/>
    </row>
    <row r="55" spans="1:10" x14ac:dyDescent="0.25">
      <c r="A55" s="189" t="s">
        <v>413</v>
      </c>
      <c r="B55" s="122"/>
      <c r="C55" s="122"/>
      <c r="D55" s="122"/>
      <c r="E55" s="122"/>
      <c r="F55" s="393"/>
      <c r="G55" s="394"/>
      <c r="H55" s="122" t="s">
        <v>448</v>
      </c>
      <c r="I55" s="160"/>
      <c r="J55" s="207" t="s">
        <v>377</v>
      </c>
    </row>
    <row r="56" spans="1:10" x14ac:dyDescent="0.25">
      <c r="A56" s="189" t="s">
        <v>414</v>
      </c>
      <c r="B56" s="122"/>
      <c r="C56" s="122"/>
      <c r="D56" s="122"/>
      <c r="E56" s="122"/>
      <c r="F56" s="395"/>
      <c r="G56" s="396"/>
      <c r="H56" s="122" t="s">
        <v>448</v>
      </c>
      <c r="I56" s="160"/>
      <c r="J56" s="207" t="s">
        <v>377</v>
      </c>
    </row>
    <row r="57" spans="1:10" x14ac:dyDescent="0.25">
      <c r="A57" s="189" t="s">
        <v>417</v>
      </c>
      <c r="B57" s="122"/>
      <c r="C57" s="122"/>
      <c r="D57" s="122"/>
      <c r="E57" s="122"/>
      <c r="F57" s="158"/>
      <c r="G57" s="208" t="s">
        <v>200</v>
      </c>
      <c r="H57" s="122"/>
      <c r="I57" s="122"/>
      <c r="J57" s="197"/>
    </row>
    <row r="58" spans="1:10" x14ac:dyDescent="0.25">
      <c r="A58" s="189" t="s">
        <v>419</v>
      </c>
      <c r="B58" s="122"/>
      <c r="C58" s="122"/>
      <c r="D58" s="122"/>
      <c r="E58" s="122"/>
      <c r="F58" s="159"/>
      <c r="G58" s="208" t="s">
        <v>201</v>
      </c>
      <c r="H58" s="122"/>
      <c r="I58" s="122"/>
      <c r="J58" s="197"/>
    </row>
    <row r="59" spans="1:10" x14ac:dyDescent="0.25">
      <c r="A59" s="189" t="s">
        <v>418</v>
      </c>
      <c r="B59" s="122"/>
      <c r="C59" s="122"/>
      <c r="D59" s="122"/>
      <c r="E59" s="122"/>
      <c r="F59" s="158"/>
      <c r="G59" s="208" t="s">
        <v>200</v>
      </c>
      <c r="H59" s="122"/>
      <c r="I59" s="122"/>
      <c r="J59" s="197"/>
    </row>
    <row r="60" spans="1:10" x14ac:dyDescent="0.25">
      <c r="A60" s="189" t="s">
        <v>415</v>
      </c>
      <c r="B60" s="122"/>
      <c r="C60" s="122"/>
      <c r="D60" s="122"/>
      <c r="E60" s="122"/>
      <c r="F60" s="159"/>
      <c r="G60" s="208" t="s">
        <v>201</v>
      </c>
      <c r="H60" s="122"/>
      <c r="I60" s="122"/>
      <c r="J60" s="197"/>
    </row>
    <row r="61" spans="1:10" x14ac:dyDescent="0.25">
      <c r="A61" s="209"/>
      <c r="B61" s="210"/>
      <c r="C61" s="210"/>
      <c r="D61" s="210"/>
      <c r="E61" s="210"/>
      <c r="F61" s="210"/>
      <c r="G61" s="210"/>
      <c r="H61" s="210"/>
      <c r="I61" s="210"/>
      <c r="J61" s="211"/>
    </row>
    <row r="62" spans="1:10" ht="14.4" thickBot="1" x14ac:dyDescent="0.3">
      <c r="A62" s="200"/>
      <c r="B62" s="201"/>
      <c r="C62" s="201"/>
      <c r="D62" s="201"/>
      <c r="E62" s="202" t="s">
        <v>427</v>
      </c>
      <c r="F62" s="391"/>
      <c r="G62" s="392"/>
      <c r="H62" s="200" t="s">
        <v>448</v>
      </c>
      <c r="I62" s="201"/>
      <c r="J62" s="203"/>
    </row>
    <row r="63" spans="1:10" x14ac:dyDescent="0.25">
      <c r="A63" s="204" t="s">
        <v>420</v>
      </c>
      <c r="B63" s="122"/>
      <c r="C63" s="122"/>
      <c r="D63" s="122"/>
      <c r="E63" s="205"/>
      <c r="F63" s="206"/>
      <c r="G63" s="206"/>
      <c r="H63" s="122"/>
      <c r="I63" s="122"/>
      <c r="J63" s="207"/>
    </row>
    <row r="64" spans="1:10" x14ac:dyDescent="0.25">
      <c r="A64" s="189" t="s">
        <v>424</v>
      </c>
      <c r="B64" s="122"/>
      <c r="C64" s="122"/>
      <c r="D64" s="122"/>
      <c r="E64" s="122"/>
      <c r="F64" s="157"/>
      <c r="G64" s="208" t="s">
        <v>199</v>
      </c>
      <c r="H64" s="122"/>
      <c r="I64" s="122"/>
      <c r="J64" s="207"/>
    </row>
    <row r="65" spans="1:10" x14ac:dyDescent="0.25">
      <c r="A65" s="189" t="s">
        <v>421</v>
      </c>
      <c r="B65" s="122"/>
      <c r="C65" s="122"/>
      <c r="D65" s="122"/>
      <c r="E65" s="122"/>
      <c r="F65" s="157"/>
      <c r="G65" s="208" t="s">
        <v>199</v>
      </c>
      <c r="H65" s="122"/>
      <c r="I65" s="122"/>
      <c r="J65" s="207"/>
    </row>
    <row r="66" spans="1:10" x14ac:dyDescent="0.25">
      <c r="A66" s="189"/>
      <c r="B66" s="122"/>
      <c r="C66" s="122"/>
      <c r="D66" s="122"/>
      <c r="E66" s="122"/>
      <c r="F66" s="122"/>
      <c r="G66" s="122"/>
      <c r="H66" s="122"/>
      <c r="I66" s="122"/>
      <c r="J66" s="207"/>
    </row>
    <row r="67" spans="1:10" x14ac:dyDescent="0.25">
      <c r="A67" s="189" t="s">
        <v>425</v>
      </c>
      <c r="B67" s="122"/>
      <c r="C67" s="122"/>
      <c r="D67" s="122"/>
      <c r="E67" s="122"/>
      <c r="F67" s="122"/>
      <c r="G67" s="158"/>
      <c r="H67" s="208" t="s">
        <v>200</v>
      </c>
      <c r="I67" s="122"/>
      <c r="J67" s="207"/>
    </row>
    <row r="68" spans="1:10" ht="15.6" customHeight="1" x14ac:dyDescent="0.25">
      <c r="A68" s="189" t="s">
        <v>423</v>
      </c>
      <c r="B68" s="122"/>
      <c r="C68" s="122"/>
      <c r="D68" s="122"/>
      <c r="E68" s="122"/>
      <c r="F68" s="122"/>
      <c r="G68" s="158"/>
      <c r="H68" s="208" t="s">
        <v>200</v>
      </c>
      <c r="I68" s="122"/>
      <c r="J68" s="197"/>
    </row>
    <row r="69" spans="1:10" x14ac:dyDescent="0.25">
      <c r="A69" s="189" t="s">
        <v>422</v>
      </c>
      <c r="B69" s="122"/>
      <c r="C69" s="122"/>
      <c r="D69" s="122"/>
      <c r="E69" s="122"/>
      <c r="F69" s="122"/>
      <c r="G69" s="159"/>
      <c r="H69" s="208" t="s">
        <v>201</v>
      </c>
      <c r="I69" s="122"/>
      <c r="J69" s="197"/>
    </row>
    <row r="70" spans="1:10" ht="7.8" customHeight="1" x14ac:dyDescent="0.25">
      <c r="A70" s="189"/>
      <c r="B70" s="122"/>
      <c r="C70" s="122"/>
      <c r="D70" s="122"/>
      <c r="E70" s="122"/>
      <c r="F70" s="122"/>
      <c r="G70" s="122"/>
      <c r="H70" s="122"/>
      <c r="I70" s="122"/>
      <c r="J70" s="207"/>
    </row>
    <row r="71" spans="1:10" x14ac:dyDescent="0.25">
      <c r="A71" s="189" t="s">
        <v>413</v>
      </c>
      <c r="B71" s="122"/>
      <c r="C71" s="122"/>
      <c r="D71" s="122"/>
      <c r="E71" s="122"/>
      <c r="F71" s="393"/>
      <c r="G71" s="394"/>
      <c r="H71" s="122" t="s">
        <v>448</v>
      </c>
      <c r="I71" s="160"/>
      <c r="J71" s="207" t="s">
        <v>377</v>
      </c>
    </row>
    <row r="72" spans="1:10" x14ac:dyDescent="0.25">
      <c r="A72" s="189" t="s">
        <v>414</v>
      </c>
      <c r="B72" s="122"/>
      <c r="C72" s="122"/>
      <c r="D72" s="122"/>
      <c r="E72" s="122"/>
      <c r="F72" s="395"/>
      <c r="G72" s="396"/>
      <c r="H72" s="122" t="s">
        <v>448</v>
      </c>
      <c r="I72" s="160"/>
      <c r="J72" s="207" t="s">
        <v>377</v>
      </c>
    </row>
    <row r="73" spans="1:10" x14ac:dyDescent="0.25">
      <c r="A73" s="189" t="s">
        <v>417</v>
      </c>
      <c r="B73" s="122"/>
      <c r="C73" s="122"/>
      <c r="D73" s="122"/>
      <c r="E73" s="122"/>
      <c r="F73" s="158"/>
      <c r="G73" s="208" t="s">
        <v>200</v>
      </c>
      <c r="H73" s="122"/>
      <c r="I73" s="122"/>
      <c r="J73" s="197"/>
    </row>
    <row r="74" spans="1:10" x14ac:dyDescent="0.25">
      <c r="A74" s="189" t="s">
        <v>419</v>
      </c>
      <c r="B74" s="122"/>
      <c r="C74" s="122"/>
      <c r="D74" s="122"/>
      <c r="E74" s="122"/>
      <c r="F74" s="159"/>
      <c r="G74" s="208" t="s">
        <v>201</v>
      </c>
      <c r="H74" s="122"/>
      <c r="I74" s="122"/>
      <c r="J74" s="197"/>
    </row>
    <row r="75" spans="1:10" x14ac:dyDescent="0.25">
      <c r="A75" s="189" t="s">
        <v>418</v>
      </c>
      <c r="B75" s="122"/>
      <c r="C75" s="122"/>
      <c r="D75" s="122"/>
      <c r="E75" s="122"/>
      <c r="F75" s="158"/>
      <c r="G75" s="208" t="s">
        <v>200</v>
      </c>
      <c r="H75" s="122"/>
      <c r="I75" s="122"/>
      <c r="J75" s="197"/>
    </row>
    <row r="76" spans="1:10" x14ac:dyDescent="0.25">
      <c r="A76" s="189" t="s">
        <v>415</v>
      </c>
      <c r="B76" s="122"/>
      <c r="C76" s="122"/>
      <c r="D76" s="122"/>
      <c r="E76" s="122"/>
      <c r="F76" s="159"/>
      <c r="G76" s="208" t="s">
        <v>201</v>
      </c>
      <c r="H76" s="122"/>
      <c r="I76" s="122"/>
      <c r="J76" s="197"/>
    </row>
    <row r="77" spans="1:10" x14ac:dyDescent="0.25">
      <c r="A77" s="209"/>
      <c r="B77" s="210"/>
      <c r="C77" s="210"/>
      <c r="D77" s="210"/>
      <c r="E77" s="210"/>
      <c r="F77" s="210"/>
      <c r="G77" s="210"/>
      <c r="H77" s="210"/>
      <c r="I77" s="210"/>
      <c r="J77" s="211"/>
    </row>
    <row r="78" spans="1:10" ht="4.2" customHeight="1" x14ac:dyDescent="0.25">
      <c r="A78" s="212"/>
      <c r="B78" s="213"/>
      <c r="C78" s="213"/>
      <c r="D78" s="213"/>
      <c r="E78" s="213"/>
      <c r="F78" s="213"/>
      <c r="G78" s="213"/>
      <c r="H78" s="213"/>
      <c r="I78" s="213"/>
      <c r="J78" s="214"/>
    </row>
    <row r="79" spans="1:10" ht="26.4" customHeight="1" x14ac:dyDescent="0.25">
      <c r="A79" s="384" t="s">
        <v>466</v>
      </c>
      <c r="B79" s="385"/>
      <c r="C79" s="385"/>
      <c r="D79" s="385"/>
      <c r="E79" s="385"/>
      <c r="F79" s="385"/>
      <c r="G79" s="385"/>
      <c r="H79" s="385"/>
      <c r="I79" s="385"/>
      <c r="J79" s="386"/>
    </row>
    <row r="80" spans="1:10" ht="9" customHeight="1" thickBot="1" x14ac:dyDescent="0.3">
      <c r="A80" s="215"/>
      <c r="B80" s="216"/>
      <c r="C80" s="216"/>
      <c r="D80" s="216"/>
      <c r="E80" s="216"/>
      <c r="F80" s="216"/>
      <c r="G80" s="216"/>
      <c r="H80" s="216"/>
      <c r="I80" s="216"/>
      <c r="J80" s="217"/>
    </row>
    <row r="82" spans="1:10" ht="14.4" thickBot="1" x14ac:dyDescent="0.3"/>
    <row r="83" spans="1:10" s="129" customFormat="1" ht="14.4" x14ac:dyDescent="0.3">
      <c r="A83" s="218" t="s">
        <v>376</v>
      </c>
      <c r="B83" s="219"/>
      <c r="C83" s="219"/>
      <c r="D83" s="219"/>
      <c r="E83" s="219"/>
      <c r="F83" s="219"/>
      <c r="G83" s="219"/>
      <c r="H83" s="219"/>
      <c r="I83" s="220"/>
      <c r="J83" s="221"/>
    </row>
    <row r="84" spans="1:10" s="129" customFormat="1" ht="14.4" x14ac:dyDescent="0.3">
      <c r="A84" s="222" t="str">
        <f>IF(A83="","","(Rappel : L'eviscération, seule, n'est pas assimilée à de la transformation)")</f>
        <v>(Rappel : L'eviscération, seule, n'est pas assimilée à de la transformation)</v>
      </c>
      <c r="B84" s="223"/>
      <c r="C84" s="223"/>
      <c r="D84" s="223"/>
      <c r="E84" s="223"/>
      <c r="F84" s="223"/>
      <c r="G84" s="223"/>
      <c r="H84" s="223"/>
      <c r="I84" s="224"/>
      <c r="J84" s="225"/>
    </row>
    <row r="85" spans="1:10" s="129" customFormat="1" ht="16.8" x14ac:dyDescent="0.3">
      <c r="A85" s="165" t="str">
        <f>IF('1-Entr&amp;UEta'!$B$40='1-Entr&amp;UEta'!$B$147,"Vous avez renseigné une activité d'aquaculture uniquement, vous ne devez PAS remplir cette rubrique","")</f>
        <v/>
      </c>
      <c r="B85" s="223"/>
      <c r="C85" s="223"/>
      <c r="D85" s="223"/>
      <c r="E85" s="223"/>
      <c r="F85" s="223"/>
      <c r="G85" s="223"/>
      <c r="H85" s="223"/>
      <c r="I85" s="224"/>
      <c r="J85" s="225"/>
    </row>
    <row r="86" spans="1:10" s="129" customFormat="1" ht="6.6" customHeight="1" x14ac:dyDescent="0.3">
      <c r="A86" s="226"/>
      <c r="B86" s="223"/>
      <c r="C86" s="223"/>
      <c r="D86" s="223"/>
      <c r="E86" s="223"/>
      <c r="F86" s="223"/>
      <c r="G86" s="223"/>
      <c r="H86" s="223"/>
      <c r="I86" s="224"/>
      <c r="J86" s="225"/>
    </row>
    <row r="87" spans="1:10" s="129" customFormat="1" ht="15.6" customHeight="1" x14ac:dyDescent="0.3">
      <c r="A87" s="227" t="s">
        <v>431</v>
      </c>
      <c r="B87" s="228"/>
      <c r="C87" s="228"/>
      <c r="D87" s="228"/>
      <c r="E87" s="228"/>
      <c r="F87" s="223"/>
      <c r="G87" s="223"/>
      <c r="H87" s="163"/>
      <c r="I87" s="229" t="s">
        <v>200</v>
      </c>
      <c r="J87" s="225"/>
    </row>
    <row r="88" spans="1:10" s="129" customFormat="1" ht="15.6" customHeight="1" x14ac:dyDescent="0.3">
      <c r="A88" s="227" t="s">
        <v>430</v>
      </c>
      <c r="B88" s="228"/>
      <c r="C88" s="228"/>
      <c r="D88" s="228"/>
      <c r="E88" s="228"/>
      <c r="F88" s="223"/>
      <c r="G88" s="223"/>
      <c r="H88" s="163"/>
      <c r="I88" s="229" t="s">
        <v>429</v>
      </c>
      <c r="J88" s="225"/>
    </row>
    <row r="89" spans="1:10" s="129" customFormat="1" ht="15.6" customHeight="1" x14ac:dyDescent="0.3">
      <c r="A89" s="227" t="s">
        <v>449</v>
      </c>
      <c r="B89" s="228"/>
      <c r="C89" s="228"/>
      <c r="D89" s="228"/>
      <c r="E89" s="228"/>
      <c r="F89" s="223"/>
      <c r="G89" s="223"/>
      <c r="H89" s="163"/>
      <c r="I89" s="229" t="s">
        <v>200</v>
      </c>
      <c r="J89" s="225"/>
    </row>
    <row r="90" spans="1:10" s="129" customFormat="1" ht="15.6" customHeight="1" x14ac:dyDescent="0.3">
      <c r="A90" s="227" t="s">
        <v>450</v>
      </c>
      <c r="B90" s="228"/>
      <c r="C90" s="228"/>
      <c r="D90" s="228"/>
      <c r="E90" s="228"/>
      <c r="F90" s="223"/>
      <c r="G90" s="223"/>
      <c r="H90" s="163"/>
      <c r="I90" s="229" t="s">
        <v>429</v>
      </c>
      <c r="J90" s="225"/>
    </row>
    <row r="91" spans="1:10" s="129" customFormat="1" ht="18" customHeight="1" x14ac:dyDescent="0.3">
      <c r="A91" s="239" t="s">
        <v>451</v>
      </c>
      <c r="B91" s="228"/>
      <c r="C91" s="228"/>
      <c r="D91" s="228"/>
      <c r="E91" s="228"/>
      <c r="F91" s="223"/>
      <c r="G91" s="223"/>
      <c r="H91" s="223"/>
      <c r="I91" s="229"/>
      <c r="J91" s="225"/>
    </row>
    <row r="92" spans="1:10" s="129" customFormat="1" ht="18" customHeight="1" x14ac:dyDescent="0.3">
      <c r="A92" s="227" t="s">
        <v>432</v>
      </c>
      <c r="B92" s="228"/>
      <c r="C92" s="228"/>
      <c r="D92" s="228"/>
      <c r="E92" s="228"/>
      <c r="F92" s="223"/>
      <c r="G92" s="223"/>
      <c r="H92" s="164" t="str">
        <f>IF('1-Entr&amp;UEta'!$B$40='1-Entr&amp;UEta'!$B$149,0,"")</f>
        <v/>
      </c>
      <c r="I92" s="229" t="s">
        <v>200</v>
      </c>
      <c r="J92" s="225"/>
    </row>
    <row r="93" spans="1:10" s="129" customFormat="1" ht="18" customHeight="1" x14ac:dyDescent="0.3">
      <c r="A93" s="227" t="s">
        <v>434</v>
      </c>
      <c r="B93" s="228"/>
      <c r="C93" s="228"/>
      <c r="D93" s="228"/>
      <c r="E93" s="228"/>
      <c r="F93" s="223"/>
      <c r="G93" s="223"/>
      <c r="H93" s="163"/>
      <c r="I93" s="229" t="s">
        <v>377</v>
      </c>
      <c r="J93" s="225"/>
    </row>
    <row r="94" spans="1:10" s="129" customFormat="1" ht="18" customHeight="1" x14ac:dyDescent="0.3">
      <c r="A94" s="227" t="s">
        <v>433</v>
      </c>
      <c r="B94" s="228"/>
      <c r="C94" s="228"/>
      <c r="D94" s="228"/>
      <c r="E94" s="228"/>
      <c r="F94" s="223"/>
      <c r="G94" s="223"/>
      <c r="H94" s="163"/>
      <c r="I94" s="229" t="s">
        <v>377</v>
      </c>
      <c r="J94" s="225"/>
    </row>
    <row r="95" spans="1:10" s="129" customFormat="1" ht="18" customHeight="1" x14ac:dyDescent="0.3">
      <c r="A95" s="227" t="s">
        <v>435</v>
      </c>
      <c r="B95" s="228"/>
      <c r="C95" s="228"/>
      <c r="D95" s="228"/>
      <c r="E95" s="228"/>
      <c r="F95" s="223"/>
      <c r="G95" s="223"/>
      <c r="H95" s="163"/>
      <c r="I95" s="229" t="s">
        <v>377</v>
      </c>
      <c r="J95" s="225"/>
    </row>
    <row r="96" spans="1:10" s="129" customFormat="1" ht="18" customHeight="1" x14ac:dyDescent="0.3">
      <c r="A96" s="227" t="s">
        <v>436</v>
      </c>
      <c r="B96" s="228"/>
      <c r="C96" s="228"/>
      <c r="D96" s="228"/>
      <c r="E96" s="228"/>
      <c r="F96" s="223"/>
      <c r="G96" s="223"/>
      <c r="H96" s="163"/>
      <c r="I96" s="229" t="s">
        <v>377</v>
      </c>
      <c r="J96" s="225"/>
    </row>
    <row r="97" spans="1:10" s="129" customFormat="1" ht="18" customHeight="1" x14ac:dyDescent="0.3">
      <c r="A97" s="227" t="s">
        <v>437</v>
      </c>
      <c r="B97" s="228"/>
      <c r="C97" s="228"/>
      <c r="D97" s="228"/>
      <c r="E97" s="228"/>
      <c r="F97" s="223"/>
      <c r="G97" s="223"/>
      <c r="H97" s="163"/>
      <c r="I97" s="229" t="s">
        <v>377</v>
      </c>
      <c r="J97" s="225"/>
    </row>
    <row r="98" spans="1:10" s="129" customFormat="1" ht="18" customHeight="1" x14ac:dyDescent="0.3">
      <c r="A98" s="227" t="s">
        <v>438</v>
      </c>
      <c r="B98" s="228"/>
      <c r="C98" s="228"/>
      <c r="D98" s="228"/>
      <c r="E98" s="228"/>
      <c r="F98" s="223"/>
      <c r="G98" s="223"/>
      <c r="H98" s="163"/>
      <c r="I98" s="229" t="s">
        <v>377</v>
      </c>
      <c r="J98" s="225"/>
    </row>
    <row r="99" spans="1:10" s="129" customFormat="1" ht="29.4" customHeight="1" x14ac:dyDescent="0.3">
      <c r="A99" s="382" t="s">
        <v>439</v>
      </c>
      <c r="B99" s="383"/>
      <c r="C99" s="383"/>
      <c r="D99" s="383"/>
      <c r="E99" s="383"/>
      <c r="F99" s="383"/>
      <c r="G99" s="383"/>
      <c r="H99" s="163"/>
      <c r="I99" s="229" t="s">
        <v>377</v>
      </c>
      <c r="J99" s="225"/>
    </row>
    <row r="100" spans="1:10" s="129" customFormat="1" ht="18" customHeight="1" x14ac:dyDescent="0.3">
      <c r="A100" s="227" t="s">
        <v>440</v>
      </c>
      <c r="B100" s="228"/>
      <c r="C100" s="228"/>
      <c r="D100" s="228"/>
      <c r="E100" s="228"/>
      <c r="F100" s="223"/>
      <c r="G100" s="223"/>
      <c r="H100" s="163"/>
      <c r="I100" s="229" t="s">
        <v>200</v>
      </c>
      <c r="J100" s="225"/>
    </row>
    <row r="101" spans="1:10" s="129" customFormat="1" ht="18" customHeight="1" x14ac:dyDescent="0.3">
      <c r="A101" s="227" t="s">
        <v>441</v>
      </c>
      <c r="B101" s="228"/>
      <c r="C101" s="228"/>
      <c r="D101" s="228"/>
      <c r="E101" s="228"/>
      <c r="F101" s="223"/>
      <c r="G101" s="223"/>
      <c r="H101" s="163"/>
      <c r="I101" s="229" t="s">
        <v>200</v>
      </c>
      <c r="J101" s="225"/>
    </row>
    <row r="102" spans="1:10" s="129" customFormat="1" ht="18" customHeight="1" x14ac:dyDescent="0.3">
      <c r="A102" s="227" t="s">
        <v>442</v>
      </c>
      <c r="B102" s="228"/>
      <c r="C102" s="228"/>
      <c r="D102" s="228"/>
      <c r="E102" s="228"/>
      <c r="F102" s="223"/>
      <c r="G102" s="223"/>
      <c r="H102" s="163"/>
      <c r="I102" s="229" t="s">
        <v>200</v>
      </c>
      <c r="J102" s="225"/>
    </row>
    <row r="103" spans="1:10" s="129" customFormat="1" ht="18" customHeight="1" x14ac:dyDescent="0.3">
      <c r="A103" s="227" t="s">
        <v>443</v>
      </c>
      <c r="B103" s="228"/>
      <c r="C103" s="228"/>
      <c r="D103" s="228"/>
      <c r="E103" s="228"/>
      <c r="F103" s="223"/>
      <c r="G103" s="223"/>
      <c r="H103" s="163"/>
      <c r="I103" s="229" t="s">
        <v>200</v>
      </c>
      <c r="J103" s="225"/>
    </row>
    <row r="104" spans="1:10" s="129" customFormat="1" ht="16.8" customHeight="1" x14ac:dyDescent="0.3">
      <c r="A104" s="230" t="s">
        <v>444</v>
      </c>
      <c r="B104" s="231"/>
      <c r="C104" s="231"/>
      <c r="D104" s="231"/>
      <c r="E104" s="231"/>
      <c r="F104" s="231"/>
      <c r="G104" s="231"/>
      <c r="H104" s="163"/>
      <c r="I104" s="229" t="s">
        <v>377</v>
      </c>
      <c r="J104" s="225"/>
    </row>
    <row r="105" spans="1:10" s="129" customFormat="1" ht="18" customHeight="1" x14ac:dyDescent="0.3">
      <c r="A105" s="227" t="s">
        <v>447</v>
      </c>
      <c r="B105" s="228"/>
      <c r="C105" s="228"/>
      <c r="D105" s="228"/>
      <c r="E105" s="228"/>
      <c r="F105" s="223"/>
      <c r="G105" s="223"/>
      <c r="H105" s="163"/>
      <c r="I105" s="229" t="s">
        <v>201</v>
      </c>
      <c r="J105" s="225"/>
    </row>
    <row r="106" spans="1:10" s="129" customFormat="1" ht="9" customHeight="1" thickBot="1" x14ac:dyDescent="0.35">
      <c r="A106" s="232"/>
      <c r="B106" s="233"/>
      <c r="C106" s="233"/>
      <c r="D106" s="233"/>
      <c r="E106" s="233"/>
      <c r="F106" s="233"/>
      <c r="G106" s="233"/>
      <c r="H106" s="233"/>
      <c r="I106" s="233"/>
      <c r="J106" s="234"/>
    </row>
    <row r="185" spans="1:12" s="129" customFormat="1" ht="14.4" x14ac:dyDescent="0.3">
      <c r="A185" s="246" t="s">
        <v>213</v>
      </c>
      <c r="B185" s="246"/>
      <c r="C185" s="246"/>
      <c r="D185" s="246"/>
      <c r="E185" s="246"/>
      <c r="F185" s="246" t="s">
        <v>214</v>
      </c>
      <c r="G185" s="246" t="s">
        <v>215</v>
      </c>
      <c r="H185" s="246" t="s">
        <v>216</v>
      </c>
      <c r="I185" s="246"/>
      <c r="J185" s="247"/>
      <c r="K185" s="246"/>
      <c r="L185" s="246"/>
    </row>
    <row r="186" spans="1:12" s="129" customFormat="1" ht="14.4" x14ac:dyDescent="0.3">
      <c r="A186" s="246"/>
      <c r="B186" s="246"/>
      <c r="C186" s="246"/>
      <c r="D186" s="246"/>
      <c r="E186" s="246"/>
      <c r="F186" s="246"/>
      <c r="G186" s="246"/>
      <c r="H186" s="246"/>
      <c r="I186" s="246"/>
      <c r="J186" s="247"/>
      <c r="K186" s="246"/>
      <c r="L186" s="246"/>
    </row>
    <row r="187" spans="1:12" s="129" customFormat="1" ht="14.4" x14ac:dyDescent="0.3">
      <c r="A187" s="246" t="s">
        <v>217</v>
      </c>
      <c r="B187" s="246"/>
      <c r="C187" s="246"/>
      <c r="D187" s="246"/>
      <c r="E187" s="246"/>
      <c r="F187" s="246" t="s">
        <v>218</v>
      </c>
      <c r="G187" s="246" t="s">
        <v>218</v>
      </c>
      <c r="H187" s="246"/>
      <c r="I187" s="246"/>
      <c r="J187" s="247"/>
      <c r="K187" s="246"/>
      <c r="L187" s="246"/>
    </row>
    <row r="188" spans="1:12" s="129" customFormat="1" ht="14.4" x14ac:dyDescent="0.3">
      <c r="A188" s="246"/>
      <c r="B188" s="246"/>
      <c r="C188" s="246"/>
      <c r="D188" s="246"/>
      <c r="E188" s="246"/>
      <c r="F188" s="246" t="s">
        <v>219</v>
      </c>
      <c r="G188" s="248" t="s">
        <v>161</v>
      </c>
      <c r="H188" s="246"/>
      <c r="I188" s="246"/>
      <c r="J188" s="247"/>
      <c r="K188" s="246"/>
      <c r="L188" s="246"/>
    </row>
    <row r="189" spans="1:12" s="129" customFormat="1" ht="14.4" x14ac:dyDescent="0.3">
      <c r="A189" s="246"/>
      <c r="B189" s="246"/>
      <c r="C189" s="246"/>
      <c r="D189" s="246"/>
      <c r="E189" s="246"/>
      <c r="F189" s="246" t="s">
        <v>220</v>
      </c>
      <c r="G189" s="248" t="s">
        <v>162</v>
      </c>
      <c r="H189" s="246"/>
      <c r="I189" s="246"/>
      <c r="J189" s="247"/>
      <c r="K189" s="246"/>
      <c r="L189" s="246"/>
    </row>
    <row r="190" spans="1:12" s="129" customFormat="1" ht="14.4" x14ac:dyDescent="0.3">
      <c r="A190" s="246"/>
      <c r="B190" s="246"/>
      <c r="C190" s="246"/>
      <c r="D190" s="246"/>
      <c r="E190" s="246"/>
      <c r="F190" s="246" t="s">
        <v>221</v>
      </c>
      <c r="G190" s="248" t="s">
        <v>222</v>
      </c>
      <c r="H190" s="246"/>
      <c r="I190" s="246"/>
      <c r="J190" s="247"/>
      <c r="K190" s="246"/>
      <c r="L190" s="246"/>
    </row>
    <row r="191" spans="1:12" s="129" customFormat="1" ht="14.4" x14ac:dyDescent="0.3">
      <c r="A191" s="246"/>
      <c r="B191" s="246"/>
      <c r="C191" s="246"/>
      <c r="D191" s="246"/>
      <c r="E191" s="246"/>
      <c r="F191" s="246" t="s">
        <v>223</v>
      </c>
      <c r="G191" s="248" t="s">
        <v>164</v>
      </c>
      <c r="H191" s="246"/>
      <c r="I191" s="246"/>
      <c r="J191" s="247"/>
      <c r="K191" s="246"/>
      <c r="L191" s="246"/>
    </row>
    <row r="192" spans="1:12" s="129" customFormat="1" ht="14.4" x14ac:dyDescent="0.3">
      <c r="A192" s="246"/>
      <c r="B192" s="246"/>
      <c r="C192" s="246"/>
      <c r="D192" s="246"/>
      <c r="E192" s="246"/>
      <c r="F192" s="246" t="s">
        <v>224</v>
      </c>
      <c r="G192" s="248" t="s">
        <v>165</v>
      </c>
      <c r="H192" s="246"/>
      <c r="I192" s="246"/>
      <c r="J192" s="247"/>
      <c r="K192" s="246"/>
      <c r="L192" s="246"/>
    </row>
    <row r="193" spans="1:12" s="129" customFormat="1" ht="14.4" x14ac:dyDescent="0.3">
      <c r="A193" s="246"/>
      <c r="B193" s="246"/>
      <c r="C193" s="246"/>
      <c r="D193" s="246"/>
      <c r="E193" s="246"/>
      <c r="F193" s="246" t="s">
        <v>225</v>
      </c>
      <c r="G193" s="248" t="s">
        <v>226</v>
      </c>
      <c r="H193" s="246"/>
      <c r="I193" s="246"/>
      <c r="J193" s="247"/>
      <c r="K193" s="246"/>
      <c r="L193" s="246"/>
    </row>
    <row r="194" spans="1:12" s="129" customFormat="1" ht="14.4" x14ac:dyDescent="0.3">
      <c r="A194" s="246"/>
      <c r="B194" s="246"/>
      <c r="C194" s="246"/>
      <c r="D194" s="246"/>
      <c r="E194" s="246"/>
      <c r="F194" s="246" t="s">
        <v>227</v>
      </c>
      <c r="G194" s="248" t="s">
        <v>228</v>
      </c>
      <c r="H194" s="246"/>
      <c r="I194" s="246"/>
      <c r="J194" s="247"/>
      <c r="K194" s="246"/>
      <c r="L194" s="246"/>
    </row>
    <row r="195" spans="1:12" s="129" customFormat="1" ht="14.4" x14ac:dyDescent="0.3">
      <c r="A195" s="246"/>
      <c r="B195" s="246"/>
      <c r="C195" s="246"/>
      <c r="D195" s="246"/>
      <c r="E195" s="246"/>
      <c r="F195" s="246" t="s">
        <v>229</v>
      </c>
      <c r="G195" s="248" t="s">
        <v>230</v>
      </c>
      <c r="H195" s="246"/>
      <c r="I195" s="246"/>
      <c r="J195" s="247"/>
      <c r="K195" s="246"/>
      <c r="L195" s="246"/>
    </row>
    <row r="196" spans="1:12" s="129" customFormat="1" ht="14.4" x14ac:dyDescent="0.3">
      <c r="A196" s="246"/>
      <c r="B196" s="246"/>
      <c r="C196" s="246"/>
      <c r="D196" s="246"/>
      <c r="E196" s="246"/>
      <c r="F196" s="246" t="s">
        <v>231</v>
      </c>
      <c r="G196" s="248" t="s">
        <v>232</v>
      </c>
      <c r="H196" s="246"/>
      <c r="I196" s="246"/>
      <c r="J196" s="247"/>
      <c r="K196" s="246"/>
      <c r="L196" s="246"/>
    </row>
    <row r="197" spans="1:12" s="129" customFormat="1" ht="14.4" x14ac:dyDescent="0.3">
      <c r="A197" s="246"/>
      <c r="B197" s="246"/>
      <c r="C197" s="246"/>
      <c r="D197" s="246"/>
      <c r="E197" s="246"/>
      <c r="F197" s="246" t="s">
        <v>233</v>
      </c>
      <c r="G197" s="248" t="s">
        <v>234</v>
      </c>
      <c r="H197" s="246"/>
      <c r="I197" s="246"/>
      <c r="J197" s="247"/>
      <c r="K197" s="246"/>
      <c r="L197" s="246"/>
    </row>
    <row r="198" spans="1:12" s="129" customFormat="1" ht="14.4" x14ac:dyDescent="0.3">
      <c r="A198" s="246"/>
      <c r="B198" s="246"/>
      <c r="C198" s="246"/>
      <c r="D198" s="246"/>
      <c r="E198" s="246"/>
      <c r="F198" s="246"/>
      <c r="G198" s="246"/>
      <c r="H198" s="246"/>
      <c r="I198" s="246"/>
      <c r="J198" s="247"/>
      <c r="K198" s="246"/>
      <c r="L198" s="246"/>
    </row>
    <row r="199" spans="1:12" s="129" customFormat="1" ht="14.4" x14ac:dyDescent="0.3">
      <c r="A199" s="246"/>
      <c r="B199" s="246"/>
      <c r="C199" s="246"/>
      <c r="D199" s="246"/>
      <c r="E199" s="246"/>
      <c r="F199" s="246"/>
      <c r="G199" s="246"/>
      <c r="H199" s="246"/>
      <c r="I199" s="246"/>
      <c r="J199" s="247"/>
      <c r="K199" s="246"/>
      <c r="L199" s="246"/>
    </row>
    <row r="200" spans="1:12" s="129" customFormat="1" ht="14.4" x14ac:dyDescent="0.3">
      <c r="A200" s="246" t="s">
        <v>235</v>
      </c>
      <c r="B200" s="246"/>
      <c r="C200" s="249" t="s">
        <v>236</v>
      </c>
      <c r="D200" s="249"/>
      <c r="E200" s="249"/>
      <c r="F200" s="246" t="s">
        <v>237</v>
      </c>
      <c r="G200" s="248" t="s">
        <v>238</v>
      </c>
      <c r="H200" s="246"/>
      <c r="I200" s="246"/>
      <c r="J200" s="247"/>
      <c r="K200" s="250"/>
      <c r="L200" s="246"/>
    </row>
    <row r="201" spans="1:12" s="129" customFormat="1" ht="14.4" x14ac:dyDescent="0.3">
      <c r="A201" s="246"/>
      <c r="B201" s="246"/>
      <c r="C201" s="246"/>
      <c r="D201" s="246"/>
      <c r="E201" s="246"/>
      <c r="F201" s="246" t="s">
        <v>239</v>
      </c>
      <c r="G201" s="248" t="s">
        <v>240</v>
      </c>
      <c r="H201" s="246"/>
      <c r="I201" s="246"/>
      <c r="J201" s="247"/>
      <c r="K201" s="250"/>
      <c r="L201" s="246"/>
    </row>
    <row r="202" spans="1:12" s="129" customFormat="1" ht="14.4" x14ac:dyDescent="0.3">
      <c r="A202" s="246" t="s">
        <v>408</v>
      </c>
      <c r="B202" s="246"/>
      <c r="C202" s="246"/>
      <c r="D202" s="246" t="s">
        <v>411</v>
      </c>
      <c r="E202" s="246"/>
      <c r="F202" s="246" t="s">
        <v>241</v>
      </c>
      <c r="G202" s="248" t="s">
        <v>242</v>
      </c>
      <c r="H202" s="246"/>
      <c r="I202" s="246"/>
      <c r="J202" s="247"/>
      <c r="K202" s="246"/>
      <c r="L202" s="246"/>
    </row>
    <row r="203" spans="1:12" s="129" customFormat="1" ht="14.4" x14ac:dyDescent="0.3">
      <c r="A203" s="246" t="s">
        <v>409</v>
      </c>
      <c r="B203" s="246"/>
      <c r="C203" s="246"/>
      <c r="D203" s="246" t="s">
        <v>412</v>
      </c>
      <c r="E203" s="246"/>
      <c r="F203" s="246" t="s">
        <v>243</v>
      </c>
      <c r="G203" s="248" t="s">
        <v>244</v>
      </c>
      <c r="H203" s="246"/>
      <c r="I203" s="246"/>
      <c r="J203" s="247"/>
      <c r="K203" s="250"/>
      <c r="L203" s="246"/>
    </row>
    <row r="204" spans="1:12" s="129" customFormat="1" ht="14.4" x14ac:dyDescent="0.3">
      <c r="A204" s="246" t="s">
        <v>410</v>
      </c>
      <c r="B204" s="246"/>
      <c r="C204" s="246"/>
      <c r="D204" s="246"/>
      <c r="E204" s="246"/>
      <c r="F204" s="246" t="s">
        <v>245</v>
      </c>
      <c r="G204" s="248" t="s">
        <v>246</v>
      </c>
      <c r="H204" s="246"/>
      <c r="I204" s="246"/>
      <c r="J204" s="247"/>
      <c r="K204" s="246"/>
      <c r="L204" s="246"/>
    </row>
    <row r="205" spans="1:12" s="129" customFormat="1" ht="14.4" x14ac:dyDescent="0.3">
      <c r="A205" s="246"/>
      <c r="B205" s="246"/>
      <c r="C205" s="246"/>
      <c r="D205" s="246"/>
      <c r="E205" s="246"/>
      <c r="F205" s="246" t="s">
        <v>247</v>
      </c>
      <c r="G205" s="248" t="s">
        <v>197</v>
      </c>
      <c r="H205" s="246"/>
      <c r="I205" s="246"/>
      <c r="J205" s="247"/>
      <c r="K205" s="250"/>
      <c r="L205" s="246"/>
    </row>
    <row r="206" spans="1:12" s="129" customFormat="1" ht="14.4" x14ac:dyDescent="0.3">
      <c r="A206" s="246"/>
      <c r="B206" s="246"/>
      <c r="C206" s="246"/>
      <c r="D206" s="246"/>
      <c r="E206" s="246"/>
      <c r="F206" s="246"/>
      <c r="G206" s="248"/>
      <c r="H206" s="246"/>
      <c r="I206" s="246"/>
      <c r="J206" s="247"/>
      <c r="K206" s="246"/>
      <c r="L206" s="246"/>
    </row>
    <row r="207" spans="1:12" s="235" customFormat="1" ht="14.4" x14ac:dyDescent="0.3">
      <c r="A207" s="246" t="s">
        <v>213</v>
      </c>
      <c r="B207" s="246"/>
      <c r="C207" s="246"/>
      <c r="D207" s="246"/>
      <c r="E207" s="246"/>
      <c r="F207" s="246" t="s">
        <v>214</v>
      </c>
      <c r="G207" s="246" t="s">
        <v>215</v>
      </c>
      <c r="H207" s="246"/>
      <c r="I207" s="246" t="s">
        <v>216</v>
      </c>
      <c r="J207" s="246"/>
      <c r="K207" s="246"/>
      <c r="L207" s="246"/>
    </row>
    <row r="208" spans="1:12" s="235" customFormat="1" ht="14.4" x14ac:dyDescent="0.3">
      <c r="A208" s="246" t="s">
        <v>248</v>
      </c>
      <c r="B208" s="246"/>
      <c r="C208" s="251" t="s">
        <v>236</v>
      </c>
      <c r="D208" s="251"/>
      <c r="E208" s="251"/>
      <c r="F208" s="246" t="s">
        <v>249</v>
      </c>
      <c r="G208" s="246" t="s">
        <v>250</v>
      </c>
      <c r="H208" s="246"/>
      <c r="I208" s="246"/>
      <c r="J208" s="246"/>
      <c r="K208" s="246"/>
      <c r="L208" s="246"/>
    </row>
    <row r="209" spans="1:12" s="235" customFormat="1" ht="14.4" x14ac:dyDescent="0.3">
      <c r="A209" s="246"/>
      <c r="B209" s="246"/>
      <c r="C209" s="246"/>
      <c r="D209" s="246"/>
      <c r="E209" s="246"/>
      <c r="F209" s="246" t="s">
        <v>251</v>
      </c>
      <c r="G209" s="246" t="s">
        <v>252</v>
      </c>
      <c r="H209" s="246"/>
      <c r="I209" s="246"/>
      <c r="J209" s="246"/>
      <c r="K209" s="250"/>
      <c r="L209" s="246"/>
    </row>
    <row r="210" spans="1:12" s="235" customFormat="1" ht="14.4" x14ac:dyDescent="0.3">
      <c r="A210" s="246"/>
      <c r="B210" s="246"/>
      <c r="C210" s="246"/>
      <c r="D210" s="246"/>
      <c r="E210" s="246"/>
      <c r="F210" s="246" t="s">
        <v>253</v>
      </c>
      <c r="G210" s="246" t="s">
        <v>202</v>
      </c>
      <c r="H210" s="246"/>
      <c r="I210" s="246"/>
      <c r="J210" s="246"/>
      <c r="K210" s="246"/>
      <c r="L210" s="246"/>
    </row>
    <row r="211" spans="1:12" s="129" customFormat="1" ht="14.4" x14ac:dyDescent="0.3">
      <c r="A211" s="246"/>
      <c r="B211" s="246"/>
      <c r="C211" s="246"/>
      <c r="D211" s="246"/>
      <c r="E211" s="246"/>
      <c r="F211" s="246" t="s">
        <v>254</v>
      </c>
      <c r="G211" s="246" t="s">
        <v>255</v>
      </c>
      <c r="H211" s="246"/>
      <c r="I211" s="246"/>
      <c r="J211" s="246"/>
      <c r="K211" s="246"/>
      <c r="L211" s="246"/>
    </row>
    <row r="212" spans="1:12" s="235" customFormat="1" ht="14.4" x14ac:dyDescent="0.3">
      <c r="A212" s="246"/>
      <c r="B212" s="246"/>
      <c r="C212" s="246"/>
      <c r="D212" s="246"/>
      <c r="E212" s="246"/>
      <c r="F212" s="246" t="s">
        <v>256</v>
      </c>
      <c r="G212" s="246" t="s">
        <v>257</v>
      </c>
      <c r="H212" s="246"/>
      <c r="I212" s="246"/>
      <c r="J212" s="246"/>
      <c r="K212" s="246"/>
      <c r="L212" s="246"/>
    </row>
    <row r="213" spans="1:12" s="235" customFormat="1" ht="14.4" x14ac:dyDescent="0.3">
      <c r="A213" s="246"/>
      <c r="B213" s="246"/>
      <c r="C213" s="246"/>
      <c r="D213" s="246"/>
      <c r="E213" s="246"/>
      <c r="F213" s="246" t="s">
        <v>258</v>
      </c>
      <c r="G213" s="246" t="s">
        <v>203</v>
      </c>
      <c r="H213" s="246"/>
      <c r="I213" s="246"/>
      <c r="J213" s="246"/>
      <c r="K213" s="246"/>
      <c r="L213" s="246"/>
    </row>
    <row r="214" spans="1:12" s="235" customFormat="1" ht="14.4" x14ac:dyDescent="0.3">
      <c r="A214" s="246"/>
      <c r="B214" s="246"/>
      <c r="C214" s="246"/>
      <c r="D214" s="246"/>
      <c r="E214" s="246"/>
      <c r="F214" s="246" t="s">
        <v>259</v>
      </c>
      <c r="G214" s="246" t="s">
        <v>260</v>
      </c>
      <c r="H214" s="246"/>
      <c r="I214" s="246"/>
      <c r="J214" s="246"/>
      <c r="K214" s="246"/>
      <c r="L214" s="246"/>
    </row>
    <row r="215" spans="1:12" s="235" customFormat="1" ht="14.4" x14ac:dyDescent="0.3">
      <c r="A215" s="246"/>
      <c r="B215" s="246"/>
      <c r="C215" s="246"/>
      <c r="D215" s="246"/>
      <c r="E215" s="246"/>
      <c r="F215" s="246" t="s">
        <v>261</v>
      </c>
      <c r="G215" s="246" t="s">
        <v>262</v>
      </c>
      <c r="H215" s="246"/>
      <c r="I215" s="246"/>
      <c r="J215" s="246"/>
      <c r="K215" s="246"/>
      <c r="L215" s="246"/>
    </row>
    <row r="216" spans="1:12" s="235" customFormat="1" ht="14.4" x14ac:dyDescent="0.3">
      <c r="A216" s="246"/>
      <c r="B216" s="246"/>
      <c r="C216" s="246"/>
      <c r="D216" s="246"/>
      <c r="E216" s="246"/>
      <c r="F216" s="246" t="s">
        <v>263</v>
      </c>
      <c r="G216" s="246" t="s">
        <v>264</v>
      </c>
      <c r="H216" s="246"/>
      <c r="I216" s="246"/>
      <c r="J216" s="246"/>
      <c r="K216" s="246"/>
      <c r="L216" s="246"/>
    </row>
    <row r="217" spans="1:12" s="129" customFormat="1" ht="14.4" x14ac:dyDescent="0.3">
      <c r="A217" s="246"/>
      <c r="B217" s="246"/>
      <c r="C217" s="246"/>
      <c r="D217" s="246"/>
      <c r="E217" s="246"/>
      <c r="F217" s="246" t="s">
        <v>265</v>
      </c>
      <c r="G217" s="246" t="s">
        <v>266</v>
      </c>
      <c r="H217" s="246"/>
      <c r="I217" s="246"/>
      <c r="J217" s="246"/>
      <c r="K217" s="246"/>
      <c r="L217" s="246"/>
    </row>
    <row r="218" spans="1:12" s="129" customFormat="1" ht="14.4" x14ac:dyDescent="0.3">
      <c r="A218" s="246"/>
      <c r="B218" s="246"/>
      <c r="C218" s="246"/>
      <c r="D218" s="246"/>
      <c r="E218" s="246"/>
      <c r="F218" s="246" t="s">
        <v>267</v>
      </c>
      <c r="G218" s="246" t="s">
        <v>268</v>
      </c>
      <c r="H218" s="246"/>
      <c r="I218" s="246"/>
      <c r="J218" s="246"/>
      <c r="K218" s="246"/>
      <c r="L218" s="246"/>
    </row>
    <row r="219" spans="1:12" s="129" customFormat="1" ht="14.4" x14ac:dyDescent="0.3">
      <c r="A219" s="246"/>
      <c r="B219" s="246"/>
      <c r="C219" s="246"/>
      <c r="D219" s="246"/>
      <c r="E219" s="246"/>
      <c r="F219" s="246" t="s">
        <v>269</v>
      </c>
      <c r="G219" s="246" t="s">
        <v>269</v>
      </c>
      <c r="H219" s="246"/>
      <c r="I219" s="246"/>
      <c r="J219" s="246"/>
      <c r="K219" s="246"/>
      <c r="L219" s="246"/>
    </row>
    <row r="220" spans="1:12" s="129" customFormat="1" ht="14.4" x14ac:dyDescent="0.3">
      <c r="A220" s="246"/>
      <c r="B220" s="246"/>
      <c r="C220" s="246"/>
      <c r="D220" s="246"/>
      <c r="E220" s="246"/>
      <c r="F220" s="246"/>
      <c r="G220" s="246"/>
      <c r="H220" s="246"/>
      <c r="I220" s="246"/>
      <c r="J220" s="246"/>
      <c r="K220" s="246"/>
      <c r="L220" s="246"/>
    </row>
    <row r="221" spans="1:12" s="129" customFormat="1" ht="14.4" x14ac:dyDescent="0.3">
      <c r="A221" s="246"/>
      <c r="B221" s="246"/>
      <c r="C221" s="246"/>
      <c r="D221" s="246"/>
      <c r="E221" s="246"/>
      <c r="F221" s="246"/>
      <c r="G221" s="246"/>
      <c r="H221" s="246"/>
      <c r="I221" s="246"/>
      <c r="J221" s="246"/>
      <c r="K221" s="246"/>
      <c r="L221" s="246"/>
    </row>
    <row r="222" spans="1:12" s="129" customFormat="1" ht="14.4" x14ac:dyDescent="0.3">
      <c r="A222" s="246" t="s">
        <v>270</v>
      </c>
      <c r="B222" s="246"/>
      <c r="C222" s="246"/>
      <c r="D222" s="246"/>
      <c r="E222" s="246"/>
      <c r="F222" s="246" t="s">
        <v>271</v>
      </c>
      <c r="G222" s="246" t="s">
        <v>272</v>
      </c>
      <c r="H222" s="246"/>
      <c r="I222" s="246"/>
      <c r="J222" s="246"/>
      <c r="K222" s="246"/>
      <c r="L222" s="246"/>
    </row>
    <row r="223" spans="1:12" s="129" customFormat="1" ht="14.4" x14ac:dyDescent="0.3">
      <c r="A223" s="246"/>
      <c r="B223" s="246"/>
      <c r="C223" s="246"/>
      <c r="D223" s="246"/>
      <c r="E223" s="246"/>
      <c r="F223" s="246" t="s">
        <v>273</v>
      </c>
      <c r="G223" s="246" t="s">
        <v>274</v>
      </c>
      <c r="H223" s="246"/>
      <c r="I223" s="246"/>
      <c r="J223" s="246"/>
      <c r="K223" s="246"/>
      <c r="L223" s="246"/>
    </row>
    <row r="224" spans="1:12" s="129" customFormat="1" ht="14.4" x14ac:dyDescent="0.3">
      <c r="A224" s="246"/>
      <c r="B224" s="246"/>
      <c r="C224" s="246"/>
      <c r="D224" s="246"/>
      <c r="E224" s="246"/>
      <c r="F224" s="246" t="s">
        <v>275</v>
      </c>
      <c r="G224" s="246" t="s">
        <v>276</v>
      </c>
      <c r="H224" s="246"/>
      <c r="I224" s="246"/>
      <c r="J224" s="246"/>
      <c r="K224" s="246"/>
      <c r="L224" s="246"/>
    </row>
    <row r="225" spans="1:12" s="129" customFormat="1" ht="14.4" x14ac:dyDescent="0.3">
      <c r="A225" s="246"/>
      <c r="B225" s="246"/>
      <c r="C225" s="246"/>
      <c r="D225" s="246"/>
      <c r="E225" s="246"/>
      <c r="F225" s="246" t="s">
        <v>277</v>
      </c>
      <c r="G225" s="246" t="s">
        <v>278</v>
      </c>
      <c r="H225" s="246"/>
      <c r="I225" s="246"/>
      <c r="J225" s="246"/>
      <c r="K225" s="246"/>
      <c r="L225" s="246"/>
    </row>
    <row r="226" spans="1:12" s="129" customFormat="1" ht="14.4" x14ac:dyDescent="0.3">
      <c r="A226" s="246"/>
      <c r="B226" s="246"/>
      <c r="C226" s="246"/>
      <c r="D226" s="246"/>
      <c r="E226" s="246"/>
      <c r="F226" s="246" t="s">
        <v>279</v>
      </c>
      <c r="G226" s="246" t="s">
        <v>280</v>
      </c>
      <c r="H226" s="246"/>
      <c r="I226" s="246"/>
      <c r="J226" s="246"/>
      <c r="K226" s="246"/>
      <c r="L226" s="246"/>
    </row>
    <row r="227" spans="1:12" s="129" customFormat="1" ht="14.4" x14ac:dyDescent="0.3">
      <c r="A227" s="246"/>
      <c r="B227" s="246"/>
      <c r="C227" s="246"/>
      <c r="D227" s="246"/>
      <c r="E227" s="246"/>
      <c r="F227" s="246" t="s">
        <v>281</v>
      </c>
      <c r="G227" s="246" t="s">
        <v>282</v>
      </c>
      <c r="H227" s="246"/>
      <c r="I227" s="246"/>
      <c r="J227" s="246"/>
      <c r="K227" s="246"/>
      <c r="L227" s="246"/>
    </row>
    <row r="228" spans="1:12" s="129" customFormat="1" ht="14.4" x14ac:dyDescent="0.3">
      <c r="A228" s="246"/>
      <c r="B228" s="246"/>
      <c r="C228" s="246"/>
      <c r="D228" s="246"/>
      <c r="E228" s="246"/>
      <c r="F228" s="246" t="s">
        <v>283</v>
      </c>
      <c r="G228" s="246" t="s">
        <v>284</v>
      </c>
      <c r="H228" s="246"/>
      <c r="I228" s="246"/>
      <c r="J228" s="246"/>
      <c r="K228" s="246"/>
      <c r="L228" s="246"/>
    </row>
    <row r="229" spans="1:12" s="129" customFormat="1" ht="14.4" x14ac:dyDescent="0.3">
      <c r="A229" s="246"/>
      <c r="B229" s="246"/>
      <c r="C229" s="246"/>
      <c r="D229" s="246"/>
      <c r="E229" s="246"/>
      <c r="F229" s="246" t="s">
        <v>285</v>
      </c>
      <c r="G229" s="246" t="s">
        <v>286</v>
      </c>
      <c r="H229" s="246"/>
      <c r="I229" s="246"/>
      <c r="J229" s="246"/>
      <c r="K229" s="246"/>
      <c r="L229" s="246"/>
    </row>
    <row r="230" spans="1:12" s="129" customFormat="1" ht="14.4" x14ac:dyDescent="0.3">
      <c r="A230" s="246"/>
      <c r="B230" s="246"/>
      <c r="C230" s="246"/>
      <c r="D230" s="246"/>
      <c r="E230" s="246"/>
      <c r="F230" s="246" t="s">
        <v>287</v>
      </c>
      <c r="G230" s="246" t="s">
        <v>288</v>
      </c>
      <c r="H230" s="246"/>
      <c r="I230" s="246"/>
      <c r="J230" s="246"/>
      <c r="K230" s="246"/>
      <c r="L230" s="246"/>
    </row>
    <row r="231" spans="1:12" s="129" customFormat="1" ht="14.4" x14ac:dyDescent="0.3">
      <c r="A231" s="246"/>
      <c r="B231" s="246"/>
      <c r="C231" s="246"/>
      <c r="D231" s="246"/>
      <c r="E231" s="246"/>
      <c r="F231" s="246" t="s">
        <v>289</v>
      </c>
      <c r="G231" s="246" t="s">
        <v>290</v>
      </c>
      <c r="H231" s="246"/>
      <c r="I231" s="246"/>
      <c r="J231" s="246"/>
      <c r="K231" s="246"/>
      <c r="L231" s="246"/>
    </row>
    <row r="232" spans="1:12" s="129" customFormat="1" ht="14.4" x14ac:dyDescent="0.3">
      <c r="A232" s="246"/>
      <c r="B232" s="246"/>
      <c r="C232" s="246"/>
      <c r="D232" s="246"/>
      <c r="E232" s="246"/>
      <c r="F232" s="246" t="s">
        <v>291</v>
      </c>
      <c r="G232" s="246" t="s">
        <v>292</v>
      </c>
      <c r="H232" s="246"/>
      <c r="I232" s="246"/>
      <c r="J232" s="246"/>
      <c r="K232" s="246"/>
      <c r="L232" s="246"/>
    </row>
    <row r="233" spans="1:12" s="129" customFormat="1" ht="14.4" x14ac:dyDescent="0.3">
      <c r="A233" s="246"/>
      <c r="B233" s="246"/>
      <c r="C233" s="246"/>
      <c r="D233" s="246"/>
      <c r="E233" s="246"/>
      <c r="F233" s="246" t="s">
        <v>293</v>
      </c>
      <c r="G233" s="246" t="s">
        <v>294</v>
      </c>
      <c r="H233" s="246"/>
      <c r="I233" s="246"/>
      <c r="J233" s="246"/>
      <c r="K233" s="246"/>
      <c r="L233" s="246"/>
    </row>
    <row r="234" spans="1:12" s="129" customFormat="1" ht="14.4" x14ac:dyDescent="0.3">
      <c r="A234" s="246"/>
      <c r="B234" s="246"/>
      <c r="C234" s="246"/>
      <c r="D234" s="246"/>
      <c r="E234" s="246"/>
      <c r="F234" s="246" t="s">
        <v>295</v>
      </c>
      <c r="G234" s="246" t="s">
        <v>296</v>
      </c>
      <c r="H234" s="246"/>
      <c r="I234" s="246"/>
      <c r="J234" s="246"/>
      <c r="K234" s="246"/>
      <c r="L234" s="246"/>
    </row>
    <row r="235" spans="1:12" s="129" customFormat="1" ht="14.4" x14ac:dyDescent="0.3">
      <c r="A235" s="246"/>
      <c r="B235" s="246"/>
      <c r="C235" s="246"/>
      <c r="D235" s="246"/>
      <c r="E235" s="246"/>
      <c r="F235" s="246" t="s">
        <v>297</v>
      </c>
      <c r="G235" s="246" t="s">
        <v>298</v>
      </c>
      <c r="H235" s="246"/>
      <c r="I235" s="246"/>
      <c r="J235" s="246"/>
      <c r="K235" s="246"/>
      <c r="L235" s="246"/>
    </row>
    <row r="236" spans="1:12" s="129" customFormat="1" ht="14.4" x14ac:dyDescent="0.3">
      <c r="A236" s="246"/>
      <c r="B236" s="246"/>
      <c r="C236" s="246"/>
      <c r="D236" s="246"/>
      <c r="E236" s="246"/>
      <c r="F236" s="246" t="s">
        <v>299</v>
      </c>
      <c r="G236" s="246" t="s">
        <v>300</v>
      </c>
      <c r="H236" s="246"/>
      <c r="I236" s="246"/>
      <c r="J236" s="246"/>
      <c r="K236" s="246"/>
      <c r="L236" s="246"/>
    </row>
    <row r="237" spans="1:12" s="129" customFormat="1" ht="14.4" x14ac:dyDescent="0.3">
      <c r="A237" s="246"/>
      <c r="B237" s="246"/>
      <c r="C237" s="246"/>
      <c r="D237" s="246"/>
      <c r="E237" s="246"/>
      <c r="F237" s="246" t="s">
        <v>301</v>
      </c>
      <c r="G237" s="246" t="s">
        <v>302</v>
      </c>
      <c r="H237" s="246"/>
      <c r="I237" s="246"/>
      <c r="J237" s="246"/>
      <c r="K237" s="246"/>
      <c r="L237" s="246"/>
    </row>
    <row r="238" spans="1:12" s="129" customFormat="1" ht="14.4" x14ac:dyDescent="0.3">
      <c r="A238" s="246"/>
      <c r="B238" s="246"/>
      <c r="C238" s="246"/>
      <c r="D238" s="246"/>
      <c r="E238" s="246"/>
      <c r="F238" s="246" t="s">
        <v>303</v>
      </c>
      <c r="G238" s="246" t="s">
        <v>304</v>
      </c>
      <c r="H238" s="246"/>
      <c r="I238" s="246"/>
      <c r="J238" s="246"/>
      <c r="K238" s="246"/>
      <c r="L238" s="246"/>
    </row>
    <row r="239" spans="1:12" s="129" customFormat="1" ht="14.4" x14ac:dyDescent="0.3">
      <c r="A239" s="246"/>
      <c r="B239" s="246"/>
      <c r="C239" s="246"/>
      <c r="D239" s="246"/>
      <c r="E239" s="246"/>
      <c r="F239" s="246" t="s">
        <v>305</v>
      </c>
      <c r="G239" s="246" t="s">
        <v>306</v>
      </c>
      <c r="H239" s="246"/>
      <c r="I239" s="246"/>
      <c r="J239" s="246"/>
      <c r="K239" s="246"/>
      <c r="L239" s="246"/>
    </row>
    <row r="240" spans="1:12" s="129" customFormat="1" ht="14.4" x14ac:dyDescent="0.3">
      <c r="A240" s="246"/>
      <c r="B240" s="246"/>
      <c r="C240" s="246"/>
      <c r="D240" s="246"/>
      <c r="E240" s="246"/>
      <c r="F240" s="246" t="s">
        <v>307</v>
      </c>
      <c r="G240" s="246" t="s">
        <v>308</v>
      </c>
      <c r="H240" s="246"/>
      <c r="I240" s="246"/>
      <c r="J240" s="246"/>
      <c r="K240" s="246"/>
      <c r="L240" s="246"/>
    </row>
    <row r="241" spans="1:12" s="129" customFormat="1" ht="14.4" x14ac:dyDescent="0.3">
      <c r="A241" s="246"/>
      <c r="B241" s="246"/>
      <c r="C241" s="246"/>
      <c r="D241" s="246"/>
      <c r="E241" s="246"/>
      <c r="F241" s="246" t="s">
        <v>309</v>
      </c>
      <c r="G241" s="246" t="s">
        <v>310</v>
      </c>
      <c r="H241" s="246"/>
      <c r="I241" s="246"/>
      <c r="J241" s="246"/>
      <c r="K241" s="246"/>
      <c r="L241" s="246"/>
    </row>
    <row r="242" spans="1:12" s="129" customFormat="1" ht="14.4" x14ac:dyDescent="0.3">
      <c r="A242" s="246"/>
      <c r="B242" s="246"/>
      <c r="C242" s="246"/>
      <c r="D242" s="246"/>
      <c r="E242" s="246"/>
      <c r="F242" s="246" t="s">
        <v>311</v>
      </c>
      <c r="G242" s="246" t="s">
        <v>312</v>
      </c>
      <c r="H242" s="246"/>
      <c r="I242" s="246"/>
      <c r="J242" s="246"/>
      <c r="K242" s="246"/>
      <c r="L242" s="246"/>
    </row>
    <row r="243" spans="1:12" s="129" customFormat="1" ht="14.4" x14ac:dyDescent="0.3">
      <c r="A243" s="246"/>
      <c r="B243" s="246"/>
      <c r="C243" s="246"/>
      <c r="D243" s="246"/>
      <c r="E243" s="246"/>
      <c r="F243" s="246" t="s">
        <v>313</v>
      </c>
      <c r="G243" s="246" t="s">
        <v>314</v>
      </c>
      <c r="H243" s="246"/>
      <c r="I243" s="246"/>
      <c r="J243" s="246"/>
      <c r="K243" s="246"/>
      <c r="L243" s="246"/>
    </row>
    <row r="244" spans="1:12" s="129" customFormat="1" ht="14.4" x14ac:dyDescent="0.3">
      <c r="A244" s="246"/>
      <c r="B244" s="246"/>
      <c r="C244" s="246"/>
      <c r="D244" s="246"/>
      <c r="E244" s="246"/>
      <c r="F244" s="246" t="s">
        <v>315</v>
      </c>
      <c r="G244" s="246" t="s">
        <v>316</v>
      </c>
      <c r="H244" s="246"/>
      <c r="I244" s="246"/>
      <c r="J244" s="246"/>
      <c r="K244" s="246"/>
      <c r="L244" s="246"/>
    </row>
    <row r="245" spans="1:12" s="129" customFormat="1" ht="14.4" x14ac:dyDescent="0.3">
      <c r="A245" s="246"/>
      <c r="B245" s="246"/>
      <c r="C245" s="246"/>
      <c r="D245" s="246"/>
      <c r="E245" s="246"/>
      <c r="F245" s="246" t="s">
        <v>317</v>
      </c>
      <c r="G245" s="246" t="s">
        <v>318</v>
      </c>
      <c r="H245" s="246"/>
      <c r="I245" s="246"/>
      <c r="J245" s="246"/>
      <c r="K245" s="246"/>
      <c r="L245" s="246"/>
    </row>
    <row r="246" spans="1:12" s="129" customFormat="1" ht="14.4" x14ac:dyDescent="0.3">
      <c r="A246" s="246"/>
      <c r="B246" s="246"/>
      <c r="C246" s="246"/>
      <c r="D246" s="246"/>
      <c r="E246" s="246"/>
      <c r="F246" s="246" t="s">
        <v>319</v>
      </c>
      <c r="G246" s="246" t="s">
        <v>320</v>
      </c>
      <c r="H246" s="246"/>
      <c r="I246" s="246"/>
      <c r="J246" s="246"/>
      <c r="K246" s="246"/>
      <c r="L246" s="246"/>
    </row>
    <row r="247" spans="1:12" s="129" customFormat="1" ht="14.4" x14ac:dyDescent="0.3">
      <c r="A247" s="246"/>
      <c r="B247" s="246"/>
      <c r="C247" s="246"/>
      <c r="D247" s="246"/>
      <c r="E247" s="246"/>
      <c r="F247" s="246" t="s">
        <v>321</v>
      </c>
      <c r="G247" s="246" t="s">
        <v>322</v>
      </c>
      <c r="H247" s="246"/>
      <c r="I247" s="246"/>
      <c r="J247" s="246"/>
      <c r="K247" s="246"/>
      <c r="L247" s="246"/>
    </row>
    <row r="248" spans="1:12" s="129" customFormat="1" ht="14.4" x14ac:dyDescent="0.3">
      <c r="A248" s="246"/>
      <c r="B248" s="246"/>
      <c r="C248" s="246"/>
      <c r="D248" s="246"/>
      <c r="E248" s="246"/>
      <c r="F248" s="246" t="s">
        <v>323</v>
      </c>
      <c r="G248" s="246" t="s">
        <v>324</v>
      </c>
      <c r="H248" s="246"/>
      <c r="I248" s="246"/>
      <c r="J248" s="246"/>
      <c r="K248" s="246"/>
      <c r="L248" s="246"/>
    </row>
    <row r="249" spans="1:12" s="129" customFormat="1" ht="14.4" x14ac:dyDescent="0.3">
      <c r="A249" s="246"/>
      <c r="B249" s="246"/>
      <c r="C249" s="246"/>
      <c r="D249" s="246"/>
      <c r="E249" s="246"/>
      <c r="F249" s="246" t="s">
        <v>325</v>
      </c>
      <c r="G249" s="246" t="s">
        <v>326</v>
      </c>
      <c r="H249" s="246"/>
      <c r="I249" s="246"/>
      <c r="J249" s="246"/>
      <c r="K249" s="246"/>
      <c r="L249" s="246"/>
    </row>
    <row r="250" spans="1:12" s="129" customFormat="1" ht="14.4" x14ac:dyDescent="0.3">
      <c r="A250" s="246"/>
      <c r="B250" s="246"/>
      <c r="C250" s="246"/>
      <c r="D250" s="246"/>
      <c r="E250" s="246"/>
      <c r="F250" s="246" t="s">
        <v>327</v>
      </c>
      <c r="G250" s="246" t="s">
        <v>328</v>
      </c>
      <c r="H250" s="246"/>
      <c r="I250" s="246"/>
      <c r="J250" s="246"/>
      <c r="K250" s="246"/>
      <c r="L250" s="246"/>
    </row>
    <row r="251" spans="1:12" s="129" customFormat="1" ht="14.4" x14ac:dyDescent="0.3">
      <c r="A251" s="246"/>
      <c r="B251" s="246"/>
      <c r="C251" s="246"/>
      <c r="D251" s="246"/>
      <c r="E251" s="246"/>
      <c r="F251" s="246" t="s">
        <v>329</v>
      </c>
      <c r="G251" s="246" t="s">
        <v>330</v>
      </c>
      <c r="H251" s="246"/>
      <c r="I251" s="246"/>
      <c r="J251" s="246"/>
      <c r="K251" s="246"/>
      <c r="L251" s="246"/>
    </row>
    <row r="252" spans="1:12" s="129" customFormat="1" ht="14.4" x14ac:dyDescent="0.3">
      <c r="A252" s="246"/>
      <c r="B252" s="246"/>
      <c r="C252" s="246"/>
      <c r="D252" s="246"/>
      <c r="E252" s="246"/>
      <c r="F252" s="246" t="s">
        <v>331</v>
      </c>
      <c r="G252" s="246" t="s">
        <v>198</v>
      </c>
      <c r="H252" s="246"/>
      <c r="I252" s="246"/>
      <c r="J252" s="246"/>
      <c r="K252" s="246"/>
      <c r="L252" s="246"/>
    </row>
    <row r="253" spans="1:12" s="129" customFormat="1" ht="14.4" x14ac:dyDescent="0.3">
      <c r="A253" s="246"/>
      <c r="B253" s="246"/>
      <c r="C253" s="246"/>
      <c r="D253" s="246"/>
      <c r="E253" s="246"/>
      <c r="F253" s="246" t="s">
        <v>332</v>
      </c>
      <c r="G253" s="246" t="s">
        <v>205</v>
      </c>
      <c r="H253" s="246"/>
      <c r="I253" s="246"/>
      <c r="J253" s="246"/>
      <c r="K253" s="246"/>
      <c r="L253" s="246"/>
    </row>
    <row r="254" spans="1:12" s="129" customFormat="1" ht="14.4" x14ac:dyDescent="0.3">
      <c r="A254" s="246"/>
      <c r="B254" s="246"/>
      <c r="C254" s="246"/>
      <c r="D254" s="246"/>
      <c r="E254" s="246"/>
      <c r="F254" s="246" t="s">
        <v>333</v>
      </c>
      <c r="G254" s="246" t="s">
        <v>204</v>
      </c>
      <c r="H254" s="246"/>
      <c r="I254" s="246"/>
      <c r="J254" s="246"/>
      <c r="K254" s="246"/>
      <c r="L254" s="246"/>
    </row>
    <row r="255" spans="1:12" s="129" customFormat="1" ht="14.4" x14ac:dyDescent="0.3">
      <c r="A255" s="246"/>
      <c r="B255" s="246"/>
      <c r="C255" s="246"/>
      <c r="D255" s="246"/>
      <c r="E255" s="246"/>
      <c r="F255" s="246" t="s">
        <v>334</v>
      </c>
      <c r="G255" s="246" t="s">
        <v>335</v>
      </c>
      <c r="H255" s="246"/>
      <c r="I255" s="246"/>
      <c r="J255" s="246"/>
      <c r="K255" s="246"/>
      <c r="L255" s="246"/>
    </row>
    <row r="256" spans="1:12" s="129" customFormat="1" ht="14.4" x14ac:dyDescent="0.3">
      <c r="A256" s="246"/>
      <c r="B256" s="246"/>
      <c r="C256" s="246"/>
      <c r="D256" s="246"/>
      <c r="E256" s="246"/>
      <c r="F256" s="246" t="s">
        <v>336</v>
      </c>
      <c r="G256" s="246" t="s">
        <v>337</v>
      </c>
      <c r="H256" s="246"/>
      <c r="I256" s="246"/>
      <c r="J256" s="246"/>
      <c r="K256" s="246"/>
      <c r="L256" s="246"/>
    </row>
    <row r="257" spans="1:12" s="129" customFormat="1" ht="14.4" x14ac:dyDescent="0.3">
      <c r="A257" s="246"/>
      <c r="B257" s="246"/>
      <c r="C257" s="246"/>
      <c r="D257" s="246"/>
      <c r="E257" s="246"/>
      <c r="F257" s="246" t="s">
        <v>338</v>
      </c>
      <c r="G257" s="246" t="s">
        <v>583</v>
      </c>
      <c r="H257" s="246"/>
      <c r="I257" s="246"/>
      <c r="J257" s="246"/>
      <c r="K257" s="246"/>
      <c r="L257" s="246"/>
    </row>
    <row r="258" spans="1:12" s="129" customFormat="1" ht="14.4" x14ac:dyDescent="0.3">
      <c r="A258" s="246"/>
      <c r="B258" s="246"/>
      <c r="C258" s="246"/>
      <c r="D258" s="246"/>
      <c r="E258" s="246"/>
      <c r="F258" s="246" t="s">
        <v>339</v>
      </c>
      <c r="G258" s="246" t="s">
        <v>340</v>
      </c>
      <c r="H258" s="246"/>
      <c r="I258" s="246"/>
      <c r="J258" s="246"/>
      <c r="K258" s="246"/>
      <c r="L258" s="246"/>
    </row>
    <row r="259" spans="1:12" s="129" customFormat="1" ht="14.4" x14ac:dyDescent="0.3">
      <c r="A259" s="246"/>
      <c r="B259" s="246"/>
      <c r="C259" s="246"/>
      <c r="D259" s="246"/>
      <c r="E259" s="246"/>
      <c r="F259" s="246" t="s">
        <v>341</v>
      </c>
      <c r="G259" s="246" t="s">
        <v>342</v>
      </c>
      <c r="H259" s="246"/>
      <c r="I259" s="246"/>
      <c r="J259" s="246"/>
      <c r="K259" s="246"/>
      <c r="L259" s="246"/>
    </row>
    <row r="260" spans="1:12" s="129" customFormat="1" ht="14.4" x14ac:dyDescent="0.3">
      <c r="A260" s="246"/>
      <c r="B260" s="246"/>
      <c r="C260" s="246"/>
      <c r="D260" s="246"/>
      <c r="E260" s="246"/>
      <c r="F260" s="246" t="s">
        <v>343</v>
      </c>
      <c r="G260" s="246" t="s">
        <v>344</v>
      </c>
      <c r="H260" s="246"/>
      <c r="I260" s="246"/>
      <c r="J260" s="246"/>
      <c r="K260" s="246"/>
      <c r="L260" s="246"/>
    </row>
    <row r="261" spans="1:12" s="129" customFormat="1" ht="14.4" x14ac:dyDescent="0.3">
      <c r="A261" s="246"/>
      <c r="B261" s="246"/>
      <c r="C261" s="246"/>
      <c r="D261" s="246"/>
      <c r="E261" s="246"/>
      <c r="F261" s="246" t="s">
        <v>345</v>
      </c>
      <c r="G261" s="246" t="s">
        <v>346</v>
      </c>
      <c r="H261" s="246"/>
      <c r="I261" s="246"/>
      <c r="J261" s="246"/>
      <c r="K261" s="246"/>
      <c r="L261" s="246"/>
    </row>
    <row r="262" spans="1:12" s="129" customFormat="1" ht="14.4" x14ac:dyDescent="0.3">
      <c r="A262" s="246"/>
      <c r="B262" s="246"/>
      <c r="C262" s="246"/>
      <c r="D262" s="246"/>
      <c r="E262" s="246"/>
      <c r="F262" s="246" t="s">
        <v>347</v>
      </c>
      <c r="G262" s="246" t="s">
        <v>348</v>
      </c>
      <c r="H262" s="246"/>
      <c r="I262" s="246"/>
      <c r="J262" s="246"/>
      <c r="K262" s="246"/>
      <c r="L262" s="246"/>
    </row>
    <row r="263" spans="1:12" s="129" customFormat="1" ht="14.4" x14ac:dyDescent="0.3">
      <c r="A263" s="246"/>
      <c r="B263" s="246"/>
      <c r="C263" s="246"/>
      <c r="D263" s="246"/>
      <c r="E263" s="246"/>
      <c r="F263" s="246" t="s">
        <v>349</v>
      </c>
      <c r="G263" s="246" t="s">
        <v>350</v>
      </c>
      <c r="H263" s="246"/>
      <c r="I263" s="246"/>
      <c r="J263" s="246"/>
      <c r="K263" s="246"/>
      <c r="L263" s="246"/>
    </row>
    <row r="264" spans="1:12" s="129" customFormat="1" ht="14.4" x14ac:dyDescent="0.3">
      <c r="A264" s="246"/>
      <c r="B264" s="246"/>
      <c r="C264" s="246"/>
      <c r="D264" s="246"/>
      <c r="E264" s="246"/>
      <c r="F264" s="246" t="s">
        <v>351</v>
      </c>
      <c r="G264" s="246" t="s">
        <v>352</v>
      </c>
      <c r="H264" s="246"/>
      <c r="I264" s="246"/>
      <c r="J264" s="246"/>
      <c r="K264" s="246"/>
      <c r="L264" s="246"/>
    </row>
    <row r="265" spans="1:12" s="129" customFormat="1" ht="14.4" x14ac:dyDescent="0.3">
      <c r="A265" s="246"/>
      <c r="B265" s="246"/>
      <c r="C265" s="246"/>
      <c r="D265" s="246"/>
      <c r="E265" s="246"/>
      <c r="F265" s="246" t="s">
        <v>353</v>
      </c>
      <c r="G265" s="246" t="s">
        <v>354</v>
      </c>
      <c r="H265" s="246"/>
      <c r="I265" s="246"/>
      <c r="J265" s="246"/>
      <c r="K265" s="246"/>
      <c r="L265" s="246"/>
    </row>
    <row r="266" spans="1:12" s="129" customFormat="1" ht="14.4" x14ac:dyDescent="0.3">
      <c r="A266" s="246"/>
      <c r="B266" s="246"/>
      <c r="C266" s="246"/>
      <c r="D266" s="246"/>
      <c r="E266" s="246"/>
      <c r="F266" s="246" t="s">
        <v>355</v>
      </c>
      <c r="G266" s="246" t="s">
        <v>356</v>
      </c>
      <c r="H266" s="246"/>
      <c r="I266" s="246"/>
      <c r="J266" s="246"/>
      <c r="K266" s="246"/>
      <c r="L266" s="246"/>
    </row>
    <row r="267" spans="1:12" s="129" customFormat="1" ht="14.4" x14ac:dyDescent="0.3">
      <c r="A267" s="246"/>
      <c r="B267" s="246"/>
      <c r="C267" s="246"/>
      <c r="D267" s="246"/>
      <c r="E267" s="246"/>
      <c r="F267" s="246" t="s">
        <v>357</v>
      </c>
      <c r="G267" s="246" t="s">
        <v>358</v>
      </c>
      <c r="H267" s="246"/>
      <c r="I267" s="246"/>
      <c r="J267" s="246"/>
      <c r="K267" s="246"/>
      <c r="L267" s="246"/>
    </row>
    <row r="268" spans="1:12" s="129" customFormat="1" ht="14.4" x14ac:dyDescent="0.3">
      <c r="A268" s="246"/>
      <c r="B268" s="246"/>
      <c r="C268" s="246"/>
      <c r="D268" s="246"/>
      <c r="E268" s="246"/>
      <c r="F268" s="246" t="s">
        <v>359</v>
      </c>
      <c r="G268" s="246" t="s">
        <v>360</v>
      </c>
      <c r="H268" s="246"/>
      <c r="I268" s="246"/>
      <c r="J268" s="246"/>
      <c r="K268" s="246"/>
      <c r="L268" s="246"/>
    </row>
    <row r="269" spans="1:12" s="129" customFormat="1" ht="14.4" x14ac:dyDescent="0.3">
      <c r="A269" s="246"/>
      <c r="B269" s="246"/>
      <c r="C269" s="246"/>
      <c r="D269" s="246"/>
      <c r="E269" s="246"/>
      <c r="F269" s="246" t="s">
        <v>361</v>
      </c>
      <c r="G269" s="246" t="s">
        <v>362</v>
      </c>
      <c r="H269" s="246"/>
      <c r="I269" s="246"/>
      <c r="J269" s="246"/>
      <c r="K269" s="246"/>
      <c r="L269" s="246"/>
    </row>
    <row r="270" spans="1:12" s="129" customFormat="1" ht="14.4" x14ac:dyDescent="0.3">
      <c r="A270" s="246"/>
      <c r="B270" s="246"/>
      <c r="C270" s="246"/>
      <c r="D270" s="246"/>
      <c r="E270" s="246"/>
      <c r="F270" s="246" t="s">
        <v>363</v>
      </c>
      <c r="G270" s="246" t="s">
        <v>364</v>
      </c>
      <c r="H270" s="246"/>
      <c r="I270" s="246"/>
      <c r="J270" s="246"/>
      <c r="K270" s="246"/>
      <c r="L270" s="246"/>
    </row>
    <row r="271" spans="1:12" s="129" customFormat="1" ht="14.4" x14ac:dyDescent="0.3">
      <c r="A271" s="246"/>
      <c r="B271" s="246"/>
      <c r="C271" s="246"/>
      <c r="D271" s="246"/>
      <c r="E271" s="246"/>
      <c r="F271" s="246" t="s">
        <v>365</v>
      </c>
      <c r="G271" s="246" t="s">
        <v>366</v>
      </c>
      <c r="H271" s="246"/>
      <c r="I271" s="246"/>
      <c r="J271" s="246"/>
      <c r="K271" s="246"/>
      <c r="L271" s="246"/>
    </row>
    <row r="272" spans="1:12" s="129" customFormat="1" ht="14.4" x14ac:dyDescent="0.3">
      <c r="A272" s="246"/>
      <c r="B272" s="246"/>
      <c r="C272" s="246"/>
      <c r="D272" s="246"/>
      <c r="E272" s="246"/>
      <c r="F272" s="246" t="s">
        <v>367</v>
      </c>
      <c r="G272" s="246" t="s">
        <v>368</v>
      </c>
      <c r="H272" s="246"/>
      <c r="I272" s="246"/>
      <c r="J272" s="246"/>
      <c r="K272" s="246"/>
      <c r="L272" s="246"/>
    </row>
    <row r="273" spans="1:12" s="129" customFormat="1" ht="14.4" x14ac:dyDescent="0.3">
      <c r="A273" s="246"/>
      <c r="B273" s="246"/>
      <c r="C273" s="246"/>
      <c r="D273" s="246"/>
      <c r="E273" s="246"/>
      <c r="F273" s="246" t="s">
        <v>369</v>
      </c>
      <c r="G273" s="246" t="s">
        <v>370</v>
      </c>
      <c r="H273" s="246"/>
      <c r="I273" s="246"/>
      <c r="J273" s="246"/>
      <c r="K273" s="246"/>
      <c r="L273" s="246"/>
    </row>
    <row r="274" spans="1:12" s="129" customFormat="1" ht="14.4" x14ac:dyDescent="0.3">
      <c r="A274" s="246"/>
      <c r="B274" s="246"/>
      <c r="C274" s="246"/>
      <c r="D274" s="246"/>
      <c r="E274" s="246"/>
      <c r="F274" s="246" t="s">
        <v>371</v>
      </c>
      <c r="G274" s="246" t="s">
        <v>372</v>
      </c>
      <c r="H274" s="246"/>
      <c r="I274" s="246"/>
      <c r="J274" s="246"/>
      <c r="K274" s="246"/>
      <c r="L274" s="246"/>
    </row>
    <row r="275" spans="1:12" s="129" customFormat="1" ht="14.4" x14ac:dyDescent="0.3">
      <c r="A275" s="246"/>
      <c r="B275" s="246"/>
      <c r="C275" s="246"/>
      <c r="D275" s="246"/>
      <c r="E275" s="246"/>
      <c r="F275" s="246" t="s">
        <v>373</v>
      </c>
      <c r="G275" s="246" t="s">
        <v>374</v>
      </c>
      <c r="H275" s="246"/>
      <c r="I275" s="246"/>
      <c r="J275" s="246"/>
      <c r="K275" s="246"/>
      <c r="L275" s="246"/>
    </row>
    <row r="276" spans="1:12" s="129" customFormat="1" ht="14.4" x14ac:dyDescent="0.3">
      <c r="A276" s="246"/>
      <c r="B276" s="246"/>
      <c r="C276" s="246"/>
      <c r="D276" s="246"/>
      <c r="E276" s="246"/>
      <c r="F276" s="246"/>
      <c r="G276" s="246" t="s">
        <v>375</v>
      </c>
      <c r="H276" s="246"/>
      <c r="I276" s="246"/>
      <c r="J276" s="246"/>
      <c r="K276" s="246"/>
      <c r="L276" s="246"/>
    </row>
    <row r="277" spans="1:12" s="129" customFormat="1" ht="14.4" x14ac:dyDescent="0.3">
      <c r="A277" s="246"/>
      <c r="B277" s="246"/>
      <c r="C277" s="246"/>
      <c r="D277" s="246"/>
      <c r="E277" s="246"/>
      <c r="F277" s="246"/>
      <c r="G277" s="246"/>
      <c r="H277" s="246"/>
      <c r="I277" s="246"/>
      <c r="J277" s="246"/>
      <c r="K277" s="246"/>
      <c r="L277" s="246"/>
    </row>
    <row r="278" spans="1:12" x14ac:dyDescent="0.25">
      <c r="A278" s="34"/>
      <c r="B278" s="34"/>
      <c r="C278" s="34"/>
      <c r="D278" s="34"/>
      <c r="E278" s="34"/>
      <c r="F278" s="34"/>
      <c r="G278" s="34"/>
      <c r="H278" s="34"/>
      <c r="I278" s="34"/>
      <c r="J278" s="34"/>
      <c r="K278" s="34"/>
      <c r="L278" s="34"/>
    </row>
    <row r="279" spans="1:12" x14ac:dyDescent="0.25">
      <c r="A279" s="34"/>
      <c r="B279" s="34"/>
      <c r="C279" s="34"/>
      <c r="D279" s="34"/>
      <c r="E279" s="34"/>
      <c r="F279" s="34"/>
      <c r="G279" s="34"/>
      <c r="H279" s="34"/>
      <c r="I279" s="34"/>
      <c r="J279" s="34"/>
      <c r="K279" s="34"/>
      <c r="L279" s="34"/>
    </row>
    <row r="280" spans="1:12" x14ac:dyDescent="0.25">
      <c r="A280" s="34"/>
      <c r="B280" s="34"/>
      <c r="C280" s="34"/>
      <c r="D280" s="34"/>
      <c r="E280" s="34"/>
      <c r="F280" s="34"/>
      <c r="G280" s="34"/>
      <c r="H280" s="34"/>
      <c r="I280" s="34"/>
      <c r="J280" s="34"/>
      <c r="K280" s="34"/>
      <c r="L280" s="34"/>
    </row>
    <row r="281" spans="1:12" x14ac:dyDescent="0.25">
      <c r="A281" s="34"/>
      <c r="B281" s="34"/>
      <c r="C281" s="34"/>
      <c r="D281" s="34"/>
      <c r="E281" s="34"/>
      <c r="F281" s="34"/>
      <c r="G281" s="34"/>
      <c r="H281" s="34"/>
      <c r="I281" s="34"/>
      <c r="J281" s="34"/>
      <c r="K281" s="34"/>
      <c r="L281" s="34"/>
    </row>
    <row r="282" spans="1:12" x14ac:dyDescent="0.25">
      <c r="A282" s="34"/>
      <c r="B282" s="34"/>
      <c r="C282" s="34"/>
      <c r="D282" s="34"/>
      <c r="E282" s="34"/>
      <c r="F282" s="34"/>
      <c r="G282" s="34"/>
      <c r="H282" s="34"/>
      <c r="I282" s="34"/>
      <c r="J282" s="34"/>
      <c r="K282" s="34"/>
      <c r="L282" s="34"/>
    </row>
  </sheetData>
  <sheetProtection algorithmName="SHA-512" hashValue="R2DL9Mtc9ZlUwDRlxzxQ791Q5oE6kWLpvoaSVNmHS3//PzdbxCCiLKxIQxgZm+18BDG5Im3UnojrjNDuYGknXg==" saltValue="IqXyI8ud87VTDYMqtI1Odg==" spinCount="100000" sheet="1" objects="1" scenarios="1"/>
  <mergeCells count="15">
    <mergeCell ref="A8:F8"/>
    <mergeCell ref="F30:G30"/>
    <mergeCell ref="G23:H23"/>
    <mergeCell ref="G24:H24"/>
    <mergeCell ref="C26:E26"/>
    <mergeCell ref="A99:G99"/>
    <mergeCell ref="A79:J79"/>
    <mergeCell ref="F39:G39"/>
    <mergeCell ref="F40:G40"/>
    <mergeCell ref="F46:G46"/>
    <mergeCell ref="F55:G55"/>
    <mergeCell ref="F56:G56"/>
    <mergeCell ref="F62:G62"/>
    <mergeCell ref="F71:G71"/>
    <mergeCell ref="F72:G72"/>
  </mergeCells>
  <conditionalFormatting sqref="H8">
    <cfRule type="expression" dxfId="72" priority="114">
      <formula>$A$85&lt;&gt;""</formula>
    </cfRule>
  </conditionalFormatting>
  <conditionalFormatting sqref="A78:J80">
    <cfRule type="expression" dxfId="71" priority="109">
      <formula>$A$20&lt;&gt;""</formula>
    </cfRule>
  </conditionalFormatting>
  <conditionalFormatting sqref="F30:G30">
    <cfRule type="expression" dxfId="70" priority="102">
      <formula>AND($A$20="",$F$30="")</formula>
    </cfRule>
  </conditionalFormatting>
  <conditionalFormatting sqref="F32">
    <cfRule type="expression" dxfId="69" priority="101">
      <formula>AND($A$20="",$F$32="")</formula>
    </cfRule>
  </conditionalFormatting>
  <conditionalFormatting sqref="F33">
    <cfRule type="expression" dxfId="68" priority="100">
      <formula>AND($A$20="",$F$33="")</formula>
    </cfRule>
  </conditionalFormatting>
  <conditionalFormatting sqref="G35">
    <cfRule type="expression" dxfId="67" priority="99">
      <formula>AND($A$20="",$G$35="")</formula>
    </cfRule>
  </conditionalFormatting>
  <conditionalFormatting sqref="G36">
    <cfRule type="expression" dxfId="66" priority="98">
      <formula>AND($A$20="",$G$36="")</formula>
    </cfRule>
  </conditionalFormatting>
  <conditionalFormatting sqref="G37">
    <cfRule type="expression" dxfId="65" priority="97">
      <formula>AND($A$20="",$G$37="")</formula>
    </cfRule>
  </conditionalFormatting>
  <conditionalFormatting sqref="F39:G39">
    <cfRule type="expression" dxfId="64" priority="96">
      <formula>AND($A$20="",$F$39="")</formula>
    </cfRule>
  </conditionalFormatting>
  <conditionalFormatting sqref="I39">
    <cfRule type="expression" dxfId="63" priority="94">
      <formula>AND($A$20="",$I$39="")</formula>
    </cfRule>
  </conditionalFormatting>
  <conditionalFormatting sqref="F41">
    <cfRule type="expression" dxfId="62" priority="91">
      <formula>AND($A$20="",$F$41="")</formula>
    </cfRule>
  </conditionalFormatting>
  <conditionalFormatting sqref="F42">
    <cfRule type="expression" dxfId="61" priority="90">
      <formula>AND($A$20="",$F$42="")</formula>
    </cfRule>
  </conditionalFormatting>
  <conditionalFormatting sqref="F43">
    <cfRule type="expression" dxfId="60" priority="89">
      <formula>AND($A$20="",$F$43="")</formula>
    </cfRule>
  </conditionalFormatting>
  <conditionalFormatting sqref="F44">
    <cfRule type="expression" dxfId="59" priority="88">
      <formula>AND($A$20="",$F$44="")</formula>
    </cfRule>
  </conditionalFormatting>
  <conditionalFormatting sqref="F46:G46">
    <cfRule type="expression" dxfId="58" priority="87">
      <formula>AND($A$20="",$F$46="")</formula>
    </cfRule>
  </conditionalFormatting>
  <conditionalFormatting sqref="G8">
    <cfRule type="expression" dxfId="57" priority="216">
      <formula>$A$20&lt;&gt;""</formula>
    </cfRule>
  </conditionalFormatting>
  <conditionalFormatting sqref="H92">
    <cfRule type="expression" dxfId="56" priority="38">
      <formula>AND($A$85="",$H$92="")</formula>
    </cfRule>
  </conditionalFormatting>
  <conditionalFormatting sqref="F48:F49 F55:G55 F57:F60">
    <cfRule type="expression" dxfId="55" priority="217">
      <formula>AND($A$20="",$F$46&lt;&gt;"",$F$46&lt;&gt;$G$276,$F48="")</formula>
    </cfRule>
  </conditionalFormatting>
  <conditionalFormatting sqref="G51:G53">
    <cfRule type="expression" dxfId="54" priority="220">
      <formula>AND($A$20="",$F$46&lt;&gt;"",$F$46&lt;&gt;$G$276,$G51="")</formula>
    </cfRule>
  </conditionalFormatting>
  <conditionalFormatting sqref="F56:G56">
    <cfRule type="expression" dxfId="53" priority="5">
      <formula>AND($A$20="",$F$46&lt;&gt;"",$F$46&lt;&gt;$G$276,$I$55=100)</formula>
    </cfRule>
    <cfRule type="expression" dxfId="52" priority="221">
      <formula>AND($A$20="",$F$46&lt;&gt;"",$F$46&lt;&gt;$G$276,$I$55&lt;100,$F56="")</formula>
    </cfRule>
  </conditionalFormatting>
  <conditionalFormatting sqref="I55">
    <cfRule type="expression" dxfId="51" priority="222">
      <formula>AND($A$20="",$F$46&lt;&gt;"",$F$46&lt;&gt;$G$276,$I55="")</formula>
    </cfRule>
  </conditionalFormatting>
  <conditionalFormatting sqref="I56">
    <cfRule type="expression" dxfId="50" priority="4">
      <formula>AND($A$20="",$F$46&lt;&gt;"",$F$46&lt;&gt;$G$276,$I$55=100)</formula>
    </cfRule>
    <cfRule type="expression" dxfId="49" priority="223">
      <formula>AND($A$20="",$F$46&lt;&gt;"",$F$46&lt;&gt;$G$276,$I$55&lt;100,$I56="")</formula>
    </cfRule>
  </conditionalFormatting>
  <conditionalFormatting sqref="F48:F49 G51:G53 F55:G56 I55:I56 F57:F60">
    <cfRule type="expression" dxfId="48" priority="224">
      <formula>OR($F$46="",$F$46=$G$276)</formula>
    </cfRule>
  </conditionalFormatting>
  <conditionalFormatting sqref="F62:G62">
    <cfRule type="expression" dxfId="47" priority="229">
      <formula>AND($A$20="",$F$46&lt;&gt;"",$F$46&lt;&gt;$G$276,$F$62="")</formula>
    </cfRule>
  </conditionalFormatting>
  <conditionalFormatting sqref="F64:F65 F71:G71 F73:F76">
    <cfRule type="expression" dxfId="46" priority="230">
      <formula>AND($A$20="",$F$62&lt;&gt;"",$F$62&lt;&gt;$G$276,$F64="")</formula>
    </cfRule>
  </conditionalFormatting>
  <conditionalFormatting sqref="G67:G69">
    <cfRule type="expression" dxfId="45" priority="233">
      <formula>AND($A$20="",$F$62&lt;&gt;"",$F$62&lt;&gt;$G$276,$G67="")</formula>
    </cfRule>
  </conditionalFormatting>
  <conditionalFormatting sqref="F72:G72">
    <cfRule type="expression" dxfId="44" priority="3">
      <formula>AND($A$20="",$F$62&lt;&gt;"",$F$62&lt;&gt;$G$276,$I$71=100)</formula>
    </cfRule>
    <cfRule type="expression" dxfId="43" priority="234">
      <formula>AND($A$20="",$F$62&lt;&gt;"",$F$62&lt;&gt;$G$276,$I$71&lt;100,$F72="")</formula>
    </cfRule>
  </conditionalFormatting>
  <conditionalFormatting sqref="I71">
    <cfRule type="expression" dxfId="42" priority="235">
      <formula>AND($A$20="",$F$62&lt;&gt;"",$F$62&lt;&gt;$G$276,$I71="")</formula>
    </cfRule>
  </conditionalFormatting>
  <conditionalFormatting sqref="I72">
    <cfRule type="expression" dxfId="41" priority="2">
      <formula>AND($A$20="",$F$62&lt;&gt;"",$F$62&lt;&gt;$G$276,$I$71=100)</formula>
    </cfRule>
    <cfRule type="expression" dxfId="40" priority="236">
      <formula>AND($A$20="",$F$62&lt;&gt;"",$F$62&lt;&gt;$G$276,$I$71&lt;100,$I72="")</formula>
    </cfRule>
  </conditionalFormatting>
  <conditionalFormatting sqref="F64:F65 G67:G69 F71:G72 I71:I72 F73:F76">
    <cfRule type="expression" dxfId="39" priority="237">
      <formula>OR($F$62="",$F$62=$G$276)</formula>
    </cfRule>
  </conditionalFormatting>
  <conditionalFormatting sqref="H87">
    <cfRule type="expression" dxfId="38" priority="43">
      <formula>AND($A$85="",H87="")</formula>
    </cfRule>
  </conditionalFormatting>
  <conditionalFormatting sqref="H88">
    <cfRule type="expression" dxfId="37" priority="42">
      <formula>AND($A$85="",H88="")</formula>
    </cfRule>
  </conditionalFormatting>
  <conditionalFormatting sqref="H90">
    <cfRule type="expression" dxfId="36" priority="41">
      <formula>AND($A$85="",H90="")</formula>
    </cfRule>
  </conditionalFormatting>
  <conditionalFormatting sqref="H89">
    <cfRule type="expression" dxfId="35" priority="40">
      <formula>AND($A$85="",H$89="")</formula>
    </cfRule>
  </conditionalFormatting>
  <conditionalFormatting sqref="A87:J106">
    <cfRule type="expression" dxfId="34" priority="39">
      <formula>$A$85&lt;&gt;""</formula>
    </cfRule>
  </conditionalFormatting>
  <conditionalFormatting sqref="H93">
    <cfRule type="expression" dxfId="33" priority="37">
      <formula>AND($A$85="",$H$93="")</formula>
    </cfRule>
  </conditionalFormatting>
  <conditionalFormatting sqref="H94">
    <cfRule type="expression" dxfId="32" priority="35">
      <formula>AND($A$85="",$H$94="")</formula>
    </cfRule>
    <cfRule type="expression" priority="36">
      <formula>AND($A$85="",$H$94="")</formula>
    </cfRule>
  </conditionalFormatting>
  <conditionalFormatting sqref="H95">
    <cfRule type="expression" dxfId="31" priority="34">
      <formula>AND($A$85="",$H$95="")</formula>
    </cfRule>
  </conditionalFormatting>
  <conditionalFormatting sqref="H96">
    <cfRule type="expression" dxfId="30" priority="33">
      <formula>AND($A$85="",$H$96="")</formula>
    </cfRule>
  </conditionalFormatting>
  <conditionalFormatting sqref="H97">
    <cfRule type="expression" dxfId="29" priority="32">
      <formula>AND($A$85="",$H$97="")</formula>
    </cfRule>
  </conditionalFormatting>
  <conditionalFormatting sqref="H98">
    <cfRule type="expression" dxfId="28" priority="31">
      <formula>AND($A$85="",$H$98="")</formula>
    </cfRule>
  </conditionalFormatting>
  <conditionalFormatting sqref="H99">
    <cfRule type="expression" dxfId="27" priority="30">
      <formula>AND($A$85="",$H$99="")</formula>
    </cfRule>
  </conditionalFormatting>
  <conditionalFormatting sqref="H100">
    <cfRule type="expression" dxfId="26" priority="29">
      <formula>AND($A$85="",$H$100="")</formula>
    </cfRule>
  </conditionalFormatting>
  <conditionalFormatting sqref="H101">
    <cfRule type="expression" dxfId="25" priority="28">
      <formula>AND($A$85="",$H$101="")</formula>
    </cfRule>
  </conditionalFormatting>
  <conditionalFormatting sqref="H102">
    <cfRule type="expression" dxfId="24" priority="27">
      <formula>AND($A$85="",$H$102="")</formula>
    </cfRule>
  </conditionalFormatting>
  <conditionalFormatting sqref="H103">
    <cfRule type="expression" dxfId="23" priority="26">
      <formula>AND($A$85="",$H$103="")</formula>
    </cfRule>
  </conditionalFormatting>
  <conditionalFormatting sqref="H104">
    <cfRule type="expression" dxfId="22" priority="25">
      <formula>AND($A$85="",$H$104="")</formula>
    </cfRule>
  </conditionalFormatting>
  <conditionalFormatting sqref="H105">
    <cfRule type="expression" dxfId="21" priority="24">
      <formula>AND($A$85="",$H$105="")</formula>
    </cfRule>
  </conditionalFormatting>
  <conditionalFormatting sqref="H9:H15">
    <cfRule type="expression" dxfId="20" priority="22">
      <formula>$A$85&lt;&gt;""</formula>
    </cfRule>
  </conditionalFormatting>
  <conditionalFormatting sqref="G9:G15">
    <cfRule type="expression" dxfId="19" priority="23">
      <formula>$A$20&lt;&gt;""</formula>
    </cfRule>
  </conditionalFormatting>
  <conditionalFormatting sqref="G9">
    <cfRule type="expression" dxfId="18" priority="21">
      <formula>AND($A$20="",$G$9="")</formula>
    </cfRule>
  </conditionalFormatting>
  <conditionalFormatting sqref="G10">
    <cfRule type="expression" dxfId="17" priority="20">
      <formula>AND($A$20="",$G$10="")</formula>
    </cfRule>
  </conditionalFormatting>
  <conditionalFormatting sqref="G11">
    <cfRule type="expression" dxfId="16" priority="19">
      <formula>AND($A$20="",$G$11="")</formula>
    </cfRule>
  </conditionalFormatting>
  <conditionalFormatting sqref="G12">
    <cfRule type="expression" dxfId="15" priority="18">
      <formula>AND($A$20="",$G$12="")</formula>
    </cfRule>
  </conditionalFormatting>
  <conditionalFormatting sqref="G14">
    <cfRule type="expression" dxfId="14" priority="17">
      <formula>AND($A$20="",$G$14="")</formula>
    </cfRule>
  </conditionalFormatting>
  <conditionalFormatting sqref="G15">
    <cfRule type="expression" dxfId="13" priority="16">
      <formula>AND($A$20="",$G$15="")</formula>
    </cfRule>
  </conditionalFormatting>
  <conditionalFormatting sqref="H9">
    <cfRule type="expression" dxfId="12" priority="15">
      <formula>AND($A$85="",$H$9="")</formula>
    </cfRule>
  </conditionalFormatting>
  <conditionalFormatting sqref="H10">
    <cfRule type="expression" dxfId="11" priority="14">
      <formula>AND($A$85="",$H$10="")</formula>
    </cfRule>
  </conditionalFormatting>
  <conditionalFormatting sqref="H11">
    <cfRule type="expression" dxfId="10" priority="13">
      <formula>AND($A$85="",$H$11="")</formula>
    </cfRule>
  </conditionalFormatting>
  <conditionalFormatting sqref="H12">
    <cfRule type="expression" dxfId="9" priority="12">
      <formula>AND($A$85="",$H$12="")</formula>
    </cfRule>
  </conditionalFormatting>
  <conditionalFormatting sqref="H14">
    <cfRule type="expression" dxfId="8" priority="11">
      <formula>AND($A$85="",$H$14="")</formula>
    </cfRule>
  </conditionalFormatting>
  <conditionalFormatting sqref="H15">
    <cfRule type="expression" dxfId="7" priority="10">
      <formula>AND($A$85="",$H$15="")</formula>
    </cfRule>
  </conditionalFormatting>
  <conditionalFormatting sqref="F40:G40">
    <cfRule type="expression" dxfId="6" priority="9">
      <formula>AND($A$20="",$F$40="",$I$39&lt;100)</formula>
    </cfRule>
  </conditionalFormatting>
  <conditionalFormatting sqref="F40:G40">
    <cfRule type="expression" dxfId="5" priority="8">
      <formula>AND($A$20="",$I$39=100)</formula>
    </cfRule>
  </conditionalFormatting>
  <conditionalFormatting sqref="I40">
    <cfRule type="expression" dxfId="4" priority="7">
      <formula>AND($A$20="",$I$40="",$I$39&lt;100)</formula>
    </cfRule>
  </conditionalFormatting>
  <conditionalFormatting sqref="I40">
    <cfRule type="expression" dxfId="3" priority="6">
      <formula>AND($A$20="",$I$39=100)</formula>
    </cfRule>
  </conditionalFormatting>
  <conditionalFormatting sqref="A22:J80">
    <cfRule type="expression" dxfId="2" priority="1">
      <formula>$A$20&lt;&gt;""</formula>
    </cfRule>
  </conditionalFormatting>
  <dataValidations count="16">
    <dataValidation type="decimal" allowBlank="1" showInputMessage="1" showErrorMessage="1" error="% entre 0 et 100%" sqref="I71:I72 I55:I56 I39:I40" xr:uid="{3ECF2996-BCCD-456A-A704-40AFF658E171}">
      <formula1>0</formula1>
      <formula2>100</formula2>
    </dataValidation>
    <dataValidation type="decimal" allowBlank="1" showInputMessage="1" showErrorMessage="1" error="Données improbable sur le personnel, veuillez contacter l'administration le cas échéant" sqref="G9:H13" xr:uid="{3FC431B5-5297-4C07-84C3-4051495B6526}">
      <formula1>0</formula1>
      <formula2>1000</formula2>
    </dataValidation>
    <dataValidation type="decimal" allowBlank="1" showInputMessage="1" showErrorMessage="1" error="valeurs prévues entre 0 et 100 millions" sqref="G37 F42 F44 G53 F58 F60 G69 F74 F76" xr:uid="{240ECE2D-D968-4FBF-AEE0-220160DB32E3}">
      <formula1>0</formula1>
      <formula2>100000000</formula2>
    </dataValidation>
    <dataValidation type="decimal" allowBlank="1" showInputMessage="1" showErrorMessage="1" error="tonnage prévu/admis entre 0 et 5000 T" sqref="F41 F43 G35:G36 F57 F59 G51:G52 F73 F75 G67:G68" xr:uid="{55F4EB30-C2F3-4EF2-B6BD-ADAD7E7CC6C5}">
      <formula1>0</formula1>
      <formula2>5000</formula2>
    </dataValidation>
    <dataValidation type="whole" allowBlank="1" showInputMessage="1" showErrorMessage="1" error="Nombre entier entre 0 1 milliard admis" sqref="F32:F33 F48:F49 F64:F65" xr:uid="{B19BAC57-A946-4051-B3BF-E30EE7391939}">
      <formula1>0</formula1>
      <formula2>1000000000</formula2>
    </dataValidation>
    <dataValidation type="decimal" allowBlank="1" showInputMessage="1" showErrorMessage="1" error="Nombre impossible (0 à 1 million admis)" sqref="G24:H24" xr:uid="{C2CE3551-D603-4B26-AF27-A4AD3E5DF76D}">
      <formula1>0</formula1>
      <formula2>10000000</formula2>
    </dataValidation>
    <dataValidation type="decimal" allowBlank="1" showInputMessage="1" showErrorMessage="1" error="Données improbable sur le CA, veuillez contacter l'administration le cas échéant" sqref="G14:H14" xr:uid="{203F5E15-A172-4C4B-BEC9-58386891C2E8}">
      <formula1>0</formula1>
      <formula2>200000000</formula2>
    </dataValidation>
    <dataValidation type="decimal" allowBlank="1" showInputMessage="1" showErrorMessage="1" error="Données improbable sur le Profit net, veuillez contacter l'administration le cas échéant" sqref="G15:H15" xr:uid="{F25697C0-BF5B-48C5-A55B-2BF53DD3C1C9}">
      <formula1>0</formula1>
      <formula2>200000000</formula2>
    </dataValidation>
    <dataValidation type="list" allowBlank="1" showInputMessage="1" showErrorMessage="1" error="Choix limité à la liste proposée_x000a_" sqref="F30 F62 F46" xr:uid="{F9CB5613-E3C1-4572-85B5-1F77A541F383}">
      <formula1>$G$222:$G$276</formula1>
    </dataValidation>
    <dataValidation type="list" allowBlank="1" showInputMessage="1" showErrorMessage="1" error="Choix limité à liste proposée" sqref="G23:H23" xr:uid="{EB47EBC9-1352-40C0-A7E7-ED2F9045A155}">
      <formula1>$G$187:$G$197</formula1>
    </dataValidation>
    <dataValidation allowBlank="1" showInputMessage="1" showErrorMessage="1" error="Choix limité à liste" sqref="G26:H26 C26" xr:uid="{B6ED7680-EDFA-4F1E-B74E-C949090F9028}"/>
    <dataValidation type="list" allowBlank="1" showInputMessage="1" showErrorMessage="1" error="choix limité à liste proposée" sqref="F39:G39 F71:G71 F55:G55" xr:uid="{41ED1DFB-B018-4BE8-9CA6-EF29B086CBF1}">
      <formula1>$G$208:$G$219</formula1>
    </dataValidation>
    <dataValidation type="list" allowBlank="1" showInputMessage="1" showErrorMessage="1" error="Choix limité à liste proposée" sqref="F56:G56 F72:G72 F40:G40" xr:uid="{01639B85-C414-406F-B325-45505925CD64}">
      <formula1>$G$208:$G$219</formula1>
    </dataValidation>
    <dataValidation type="decimal" allowBlank="1" showInputMessage="1" showErrorMessage="1" error="tonnage prévu entre 0 et 100 000 T/an" sqref="H87 H89 H92 H100:H103" xr:uid="{BBF327A9-85DD-4A6D-B4D2-9952EFAA2AEA}">
      <formula1>0</formula1>
      <formula2>100000</formula2>
    </dataValidation>
    <dataValidation type="decimal" allowBlank="1" showInputMessage="1" showErrorMessage="1" error="% compris entre 0 et 100%" sqref="H104 H93:H99" xr:uid="{17232663-E135-4511-B896-17E6CC931FB9}">
      <formula1>0</formula1>
      <formula2>100</formula2>
    </dataValidation>
    <dataValidation type="decimal" allowBlank="1" showInputMessage="1" showErrorMessage="1" error="valeur marchande comprise entre 0 et 100 millions €" sqref="H88 H90 H105" xr:uid="{32E10451-4212-4BCA-89D6-EE77C2D1D168}">
      <formula1>0</formula1>
      <formula2>100000000</formula2>
    </dataValidation>
  </dataValidations>
  <printOptions horizontalCentered="1"/>
  <pageMargins left="0.43307086614173229" right="0.43307086614173229" top="0.43307086614173229" bottom="0.43307086614173229" header="0.31496062992125984" footer="0.31496062992125984"/>
  <pageSetup paperSize="9" scale="84" fitToHeight="2"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103" id="{19D28BD2-BDE9-49B7-B87F-DB38A172DC48}">
            <xm:f>SUM('1-Entr&amp;UEta'!$B$57:$B$58)&lt;1</xm:f>
            <x14:dxf>
              <font>
                <color theme="0" tint="-0.14996795556505021"/>
              </font>
            </x14:dxf>
          </x14:cfRule>
          <xm:sqref>G26</xm:sqref>
        </x14:conditionalFormatting>
        <x14:conditionalFormatting xmlns:xm="http://schemas.microsoft.com/office/excel/2006/main">
          <x14:cfRule type="expression" priority="44" id="{054BA771-FCA3-41C0-8450-DF88A67D22E1}">
            <xm:f>'1-Entr&amp;UEta'!$B$40='1-Entr&amp;UEta'!$B$149</xm:f>
            <x14:dxf>
              <font>
                <b/>
                <i val="0"/>
                <u/>
                <color rgb="FF7030A0"/>
              </font>
              <fill>
                <patternFill>
                  <bgColor theme="0" tint="-0.14996795556505021"/>
                </patternFill>
              </fill>
            </x14:dxf>
          </x14:cfRule>
          <xm:sqref>H92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128"/>
  <sheetViews>
    <sheetView workbookViewId="0">
      <selection activeCell="D17" sqref="D17"/>
    </sheetView>
  </sheetViews>
  <sheetFormatPr baseColWidth="10" defaultColWidth="11.44140625" defaultRowHeight="14.4" x14ac:dyDescent="0.3"/>
  <cols>
    <col min="1" max="1" width="5.33203125" style="129" customWidth="1"/>
    <col min="2" max="4" width="11.44140625" style="129"/>
    <col min="5" max="5" width="22.109375" style="129" customWidth="1"/>
    <col min="6" max="16" width="11.44140625" style="129"/>
    <col min="17" max="17" width="10" style="129" customWidth="1"/>
    <col min="18" max="21" width="11.44140625" style="129"/>
    <col min="22" max="22" width="11.88671875" style="129" customWidth="1"/>
    <col min="23" max="16384" width="11.44140625" style="129"/>
  </cols>
  <sheetData>
    <row r="1" spans="1:8" x14ac:dyDescent="0.3">
      <c r="A1" s="143" t="s">
        <v>193</v>
      </c>
    </row>
    <row r="3" spans="1:8" ht="15" thickBot="1" x14ac:dyDescent="0.35">
      <c r="A3" s="129" t="s">
        <v>192</v>
      </c>
    </row>
    <row r="4" spans="1:8" ht="15" thickBot="1" x14ac:dyDescent="0.35">
      <c r="A4" s="131" t="s">
        <v>50</v>
      </c>
      <c r="B4" s="132"/>
      <c r="C4" s="132"/>
      <c r="D4" s="132"/>
      <c r="E4" s="133"/>
    </row>
    <row r="6" spans="1:8" x14ac:dyDescent="0.3">
      <c r="A6" s="130" t="s">
        <v>56</v>
      </c>
    </row>
    <row r="7" spans="1:8" x14ac:dyDescent="0.3">
      <c r="A7" s="130"/>
    </row>
    <row r="8" spans="1:8" x14ac:dyDescent="0.3">
      <c r="A8" s="129" t="s">
        <v>52</v>
      </c>
    </row>
    <row r="9" spans="1:8" x14ac:dyDescent="0.3">
      <c r="B9" s="129" t="s">
        <v>51</v>
      </c>
    </row>
    <row r="11" spans="1:8" ht="34.5" customHeight="1" x14ac:dyDescent="0.3">
      <c r="A11" s="406" t="s">
        <v>172</v>
      </c>
      <c r="B11" s="406"/>
      <c r="C11" s="406"/>
      <c r="D11" s="406"/>
      <c r="E11" s="406"/>
      <c r="F11" s="406"/>
      <c r="G11" s="406"/>
      <c r="H11" s="406"/>
    </row>
    <row r="14" spans="1:8" ht="120" customHeight="1" x14ac:dyDescent="0.3">
      <c r="A14" s="406" t="s">
        <v>53</v>
      </c>
      <c r="B14" s="406"/>
      <c r="C14" s="406"/>
      <c r="D14" s="406"/>
      <c r="E14" s="406"/>
      <c r="F14" s="406"/>
      <c r="G14" s="406"/>
    </row>
    <row r="40" spans="2:9" ht="33" customHeight="1" x14ac:dyDescent="0.3">
      <c r="B40" s="406" t="s">
        <v>55</v>
      </c>
      <c r="C40" s="406"/>
      <c r="D40" s="406"/>
      <c r="E40" s="406"/>
      <c r="F40" s="406"/>
      <c r="G40" s="406"/>
      <c r="H40" s="406"/>
      <c r="I40" s="406"/>
    </row>
    <row r="47" spans="2:9" x14ac:dyDescent="0.3">
      <c r="G47" s="129" t="s">
        <v>54</v>
      </c>
    </row>
    <row r="78" spans="1:19" x14ac:dyDescent="0.3">
      <c r="A78" s="130" t="s">
        <v>57</v>
      </c>
    </row>
    <row r="80" spans="1:19" ht="64.5" customHeight="1" x14ac:dyDescent="0.3">
      <c r="A80" s="406" t="s">
        <v>142</v>
      </c>
      <c r="B80" s="406"/>
      <c r="C80" s="406"/>
      <c r="D80" s="406"/>
      <c r="E80" s="406"/>
      <c r="F80" s="406"/>
      <c r="G80" s="406"/>
      <c r="H80" s="406"/>
      <c r="I80" s="406"/>
      <c r="J80" s="406"/>
      <c r="K80" s="406"/>
      <c r="L80" s="406"/>
      <c r="M80" s="406"/>
      <c r="N80" s="406"/>
      <c r="O80" s="406"/>
      <c r="P80" s="406"/>
      <c r="Q80" s="406"/>
      <c r="R80" s="406"/>
      <c r="S80" s="406"/>
    </row>
    <row r="121" spans="1:20" ht="32.25" customHeight="1" x14ac:dyDescent="0.3"/>
    <row r="122" spans="1:20" ht="15" customHeight="1" x14ac:dyDescent="0.3">
      <c r="A122" s="407" t="s">
        <v>58</v>
      </c>
      <c r="B122" s="407"/>
      <c r="C122" s="407"/>
      <c r="D122" s="407"/>
      <c r="E122" s="407"/>
      <c r="F122" s="407"/>
    </row>
    <row r="123" spans="1:20" ht="26.25" customHeight="1" x14ac:dyDescent="0.3">
      <c r="A123" s="407"/>
      <c r="B123" s="407"/>
      <c r="C123" s="407"/>
      <c r="D123" s="407"/>
      <c r="E123" s="407"/>
      <c r="F123" s="407"/>
    </row>
    <row r="124" spans="1:20" ht="15" customHeight="1" x14ac:dyDescent="0.3">
      <c r="L124" s="408" t="s">
        <v>173</v>
      </c>
      <c r="M124" s="409"/>
      <c r="N124" s="409"/>
      <c r="O124" s="409"/>
      <c r="P124" s="409"/>
      <c r="Q124" s="409"/>
      <c r="R124" s="409"/>
      <c r="S124" s="409"/>
      <c r="T124" s="410"/>
    </row>
    <row r="125" spans="1:20" ht="15.75" customHeight="1" x14ac:dyDescent="0.3">
      <c r="L125" s="411"/>
      <c r="M125" s="383"/>
      <c r="N125" s="383"/>
      <c r="O125" s="383"/>
      <c r="P125" s="383"/>
      <c r="Q125" s="383"/>
      <c r="R125" s="383"/>
      <c r="S125" s="383"/>
      <c r="T125" s="412"/>
    </row>
    <row r="126" spans="1:20" x14ac:dyDescent="0.3">
      <c r="L126" s="411"/>
      <c r="M126" s="383"/>
      <c r="N126" s="383"/>
      <c r="O126" s="383"/>
      <c r="P126" s="383"/>
      <c r="Q126" s="383"/>
      <c r="R126" s="383"/>
      <c r="S126" s="383"/>
      <c r="T126" s="412"/>
    </row>
    <row r="127" spans="1:20" x14ac:dyDescent="0.3">
      <c r="L127" s="411"/>
      <c r="M127" s="383"/>
      <c r="N127" s="383"/>
      <c r="O127" s="383"/>
      <c r="P127" s="383"/>
      <c r="Q127" s="383"/>
      <c r="R127" s="383"/>
      <c r="S127" s="383"/>
      <c r="T127" s="412"/>
    </row>
    <row r="128" spans="1:20" x14ac:dyDescent="0.3">
      <c r="L128" s="413"/>
      <c r="M128" s="414"/>
      <c r="N128" s="414"/>
      <c r="O128" s="414"/>
      <c r="P128" s="414"/>
      <c r="Q128" s="414"/>
      <c r="R128" s="414"/>
      <c r="S128" s="414"/>
      <c r="T128" s="415"/>
    </row>
  </sheetData>
  <sheetProtection algorithmName="SHA-512" hashValue="h6KL1H2S7NdMCytuv6Fh76WyobOqMzR5EpJ6x555t5sOzSmLINVH7x2yMO1nHGSfjqWKtJP3vKC7p2Z7YuITLg==" saltValue="CF6jIkqioSfEKkKin70N+w==" spinCount="100000" sheet="1" objects="1" scenarios="1" selectLockedCells="1"/>
  <customSheetViews>
    <customSheetView guid="{9642F071-D16E-4B7D-8BA3-3B790821597C}" fitToPage="1">
      <selection activeCell="C2" sqref="C2"/>
      <pageMargins left="0.27559055118110237" right="0.15748031496062992" top="0.23622047244094491" bottom="0.31496062992125984" header="0.31496062992125984" footer="0.31496062992125984"/>
      <pageSetup paperSize="9" scale="37" orientation="portrait" r:id="rId1"/>
    </customSheetView>
    <customSheetView guid="{53F017AD-7CD4-46DC-B3DE-18633B12612C}" showPageBreaks="1" fitToPage="1">
      <selection activeCell="E2" sqref="E2"/>
      <pageMargins left="0.27559055118110237" right="0.15748031496062992" top="0.23622047244094491" bottom="0.31496062992125984" header="0.31496062992125984" footer="0.31496062992125984"/>
      <pageSetup paperSize="9" scale="37" orientation="portrait" r:id="rId2"/>
    </customSheetView>
  </customSheetViews>
  <mergeCells count="6">
    <mergeCell ref="A11:H11"/>
    <mergeCell ref="A122:F123"/>
    <mergeCell ref="L124:T128"/>
    <mergeCell ref="A14:G14"/>
    <mergeCell ref="B40:I40"/>
    <mergeCell ref="A80:S80"/>
  </mergeCells>
  <hyperlinks>
    <hyperlink ref="A4" r:id="rId3" xr:uid="{00000000-0004-0000-0200-000000000000}"/>
  </hyperlinks>
  <pageMargins left="0.27559055118110237" right="0.15748031496062992" top="0.23622047244094491" bottom="0.31496062992125984" header="0.31496062992125984" footer="0.31496062992125984"/>
  <pageSetup paperSize="9" scale="37" orientation="portrait"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X57"/>
  <sheetViews>
    <sheetView topLeftCell="A31" zoomScale="80" zoomScaleNormal="80" workbookViewId="0">
      <selection activeCell="D50" sqref="D50"/>
    </sheetView>
  </sheetViews>
  <sheetFormatPr baseColWidth="10" defaultColWidth="11.44140625" defaultRowHeight="14.4" x14ac:dyDescent="0.3"/>
  <cols>
    <col min="1" max="2" width="9.44140625" style="80" customWidth="1"/>
    <col min="3" max="3" width="7.5546875" style="80" customWidth="1"/>
    <col min="4" max="4" width="9.109375" style="80" customWidth="1"/>
    <col min="5" max="14" width="11.44140625" style="80"/>
    <col min="15" max="18" width="12.6640625" style="80" customWidth="1"/>
    <col min="19" max="31" width="11.44140625" style="80"/>
    <col min="32" max="32" width="12" style="80" customWidth="1"/>
    <col min="33" max="35" width="11.44140625" style="80"/>
    <col min="36" max="39" width="11.5546875" style="80" customWidth="1"/>
    <col min="40" max="46" width="11.44140625" style="80"/>
    <col min="47" max="50" width="12.88671875" style="80" customWidth="1"/>
    <col min="51" max="16384" width="11.44140625" style="80"/>
  </cols>
  <sheetData>
    <row r="1" spans="1:54" s="69" customFormat="1" ht="15" thickBot="1" x14ac:dyDescent="0.35">
      <c r="A1" s="291" t="s">
        <v>581</v>
      </c>
      <c r="B1" s="68" t="s">
        <v>7</v>
      </c>
      <c r="J1" s="68" t="s">
        <v>13</v>
      </c>
      <c r="AF1" s="70" t="s">
        <v>129</v>
      </c>
    </row>
    <row r="2" spans="1:54" s="71" customFormat="1" ht="64.2" customHeight="1" x14ac:dyDescent="0.3">
      <c r="A2" s="71" t="s">
        <v>145</v>
      </c>
      <c r="B2" s="283" t="s">
        <v>485</v>
      </c>
      <c r="C2" s="71" t="s">
        <v>16</v>
      </c>
      <c r="D2" s="71" t="s">
        <v>17</v>
      </c>
      <c r="E2" s="71" t="s">
        <v>9</v>
      </c>
      <c r="J2" s="71" t="s">
        <v>118</v>
      </c>
      <c r="K2" s="283" t="s">
        <v>483</v>
      </c>
      <c r="L2" s="71" t="s">
        <v>124</v>
      </c>
      <c r="M2" s="71" t="s">
        <v>125</v>
      </c>
      <c r="N2" s="71" t="s">
        <v>126</v>
      </c>
      <c r="O2" s="72" t="s">
        <v>127</v>
      </c>
      <c r="P2" s="73" t="s">
        <v>128</v>
      </c>
      <c r="Q2" s="71" t="s">
        <v>570</v>
      </c>
      <c r="R2" s="71" t="s">
        <v>571</v>
      </c>
      <c r="S2" s="71" t="s">
        <v>572</v>
      </c>
      <c r="T2" s="71" t="s">
        <v>573</v>
      </c>
      <c r="U2" s="71" t="s">
        <v>574</v>
      </c>
      <c r="V2" s="71" t="s">
        <v>575</v>
      </c>
      <c r="W2" s="290" t="s">
        <v>576</v>
      </c>
      <c r="X2" s="290" t="s">
        <v>577</v>
      </c>
      <c r="Y2" s="290" t="s">
        <v>578</v>
      </c>
      <c r="Z2" s="290" t="s">
        <v>579</v>
      </c>
      <c r="AA2" s="290" t="s">
        <v>580</v>
      </c>
      <c r="AB2" s="290"/>
      <c r="AC2" s="290"/>
      <c r="AD2" s="290"/>
      <c r="AE2" s="290"/>
      <c r="AF2" s="71" t="str">
        <f>'2-bassins&amp;etangs'!D10</f>
        <v>type</v>
      </c>
      <c r="AG2" s="71" t="str">
        <f>'2-bassins&amp;etangs'!E10</f>
        <v xml:space="preserve">
code auto. d'identité (5)</v>
      </c>
      <c r="AH2" s="71" t="str">
        <f>'2-bassins&amp;etangs'!F10</f>
        <v>Code d'identité déjà existant (5)</v>
      </c>
      <c r="AI2" s="71" t="str">
        <f>'2-bassins&amp;etangs'!G10</f>
        <v>Code Division 
(5 chiffres) (de la parcelle principale)</v>
      </c>
      <c r="AJ2" s="71" t="str">
        <f>'2-bassins&amp;etangs'!H10</f>
        <v>Code Section 
(1 lettre) (de la parcelle principale)</v>
      </c>
      <c r="AK2" s="71" t="str">
        <f>'2-bassins&amp;etangs'!I10</f>
        <v>code parcelle 
(4 chiffres) (de la parcelle principale)</v>
      </c>
      <c r="AL2" s="71" t="str">
        <f>'2-bassins&amp;etangs'!J10</f>
        <v>code exposant 
(1 lettre) (de la parcelle principale)</v>
      </c>
      <c r="AM2" s="71" t="str">
        <f>'2-bassins&amp;etangs'!K10</f>
        <v>codes parcelles et leur exposant (série de 4 chiffres+1 lettre) 
(des éventuelles autres parcelles (sinon vide))</v>
      </c>
      <c r="AN2" s="71" t="str">
        <f>'2-bassins&amp;etangs'!L10</f>
        <v>bords</v>
      </c>
      <c r="AO2" s="71" t="str">
        <f>'2-bassins&amp;etangs'!M10</f>
        <v>fond</v>
      </c>
      <c r="AP2" s="71" t="str">
        <f>'2-bassins&amp;etangs'!N10</f>
        <v>Surface sous eau (m²)</v>
      </c>
      <c r="AQ2" s="71" t="str">
        <f>'2-bassins&amp;etangs'!O10</f>
        <v>Profondeur moyenne sous eau (m)</v>
      </c>
      <c r="AR2" s="71" t="str">
        <f>'2-bassins&amp;etangs'!P10</f>
        <v>Volume d'eau estimé (m³) (3)</v>
      </c>
      <c r="AS2" s="71" t="str">
        <f>'2-bassins&amp;etangs'!Q10</f>
        <v>En CONVER-SION Bio 
(1 si applicable, sinon 0)</v>
      </c>
      <c r="AT2" s="71" t="str">
        <f>'2-bassins&amp;etangs'!R10</f>
        <v>CERTIFIÉ Bio 
(1 / 0)</v>
      </c>
      <c r="AU2" s="71" t="str">
        <f>'2-bassins&amp;etangs'!S10</f>
        <v>CERTIFIÉ autre Qualité différenciée (1 / 0)</v>
      </c>
      <c r="AV2" s="71" t="str">
        <f>'2-bassins&amp;etangs'!T10</f>
        <v>Conven-tionnel (1 / 0)</v>
      </c>
      <c r="AW2" s="71" t="str">
        <f>'2-bassins&amp;etangs'!U10</f>
        <v>Non exploité (1 / 0)</v>
      </c>
      <c r="AX2" s="71" t="str">
        <f>'2-bassins&amp;etangs'!V10</f>
        <v>Taux recircul. (%)</v>
      </c>
      <c r="AY2" s="71" t="s">
        <v>132</v>
      </c>
      <c r="AZ2" s="71" t="s">
        <v>133</v>
      </c>
      <c r="BA2" s="71" t="s">
        <v>134</v>
      </c>
      <c r="BB2" s="71" t="s">
        <v>131</v>
      </c>
    </row>
    <row r="3" spans="1:54" s="74" customFormat="1" ht="15" thickBot="1" x14ac:dyDescent="0.35">
      <c r="A3" s="269">
        <f>'1-Entr&amp;UEta'!$H$47</f>
        <v>0</v>
      </c>
      <c r="B3" s="74">
        <f>'1-Entr&amp;UEta'!$D$6</f>
        <v>0</v>
      </c>
      <c r="C3" s="74">
        <f>'1-Entr&amp;UEta'!$E$10</f>
        <v>0</v>
      </c>
      <c r="D3" s="74">
        <f>'1-Entr&amp;UEta'!$F$10</f>
        <v>0</v>
      </c>
      <c r="E3" s="75">
        <f>'1-Entr&amp;UEta'!$B$17</f>
        <v>0</v>
      </c>
      <c r="J3" s="75">
        <f>'1-Entr&amp;UEta'!$B$32</f>
        <v>0</v>
      </c>
      <c r="K3" s="74">
        <f>'1-Entr&amp;UEta'!$B$40</f>
        <v>0</v>
      </c>
      <c r="L3" s="284" t="str">
        <f>'1-Entr&amp;UEta'!$E$53</f>
        <v/>
      </c>
      <c r="M3" s="284" t="str">
        <f>'1-Entr&amp;UEta'!$E$54</f>
        <v/>
      </c>
      <c r="N3" s="284" t="str">
        <f>'1-Entr&amp;UEta'!$E$55</f>
        <v/>
      </c>
      <c r="O3" s="76">
        <f>'1-Entr&amp;UEta'!$B$57</f>
        <v>0</v>
      </c>
      <c r="P3" s="77">
        <f>'1-Entr&amp;UEta'!$B$58</f>
        <v>0</v>
      </c>
      <c r="Q3" s="71">
        <f>SUMIFS('2-bassins&amp;etangs'!$N$11:$N$50,'2-bassins&amp;etangs'!$B$11:$B$50,"E")</f>
        <v>0</v>
      </c>
      <c r="R3" s="74">
        <f>SUMIFS('2-bassins&amp;etangs'!$N$11:$N$50,'2-bassins&amp;etangs'!$B$11:$B$50,"B")</f>
        <v>0</v>
      </c>
      <c r="S3" s="74">
        <f>SUMIFS('2-bassins&amp;etangs'!$P$11:$P$50,'2-bassins&amp;etangs'!$B$11:$B$50,"E")</f>
        <v>0</v>
      </c>
      <c r="T3" s="74">
        <f>SUMIFS('2-bassins&amp;etangs'!$P$11:$P$50,'2-bassins&amp;etangs'!$B$11:$B$50,"B")</f>
        <v>0</v>
      </c>
      <c r="U3" s="74" t="e">
        <f>AVERAGEIFS('2-bassins&amp;etangs'!$V$11:$V$50,'2-bassins&amp;etangs'!$B$11:$B$50,"E")</f>
        <v>#DIV/0!</v>
      </c>
      <c r="V3" s="74" t="e">
        <f>AVERAGEIFS('2-bassins&amp;etangs'!$V$11:$V$50,'2-bassins&amp;etangs'!$B$11:$B$50,"B")</f>
        <v>#DIV/0!</v>
      </c>
      <c r="W3" s="74">
        <f>SUMPRODUCT('2-bassins&amp;etangs'!$P$11:$P$50,'2-bassins&amp;etangs'!$Q$11:$Q$50)</f>
        <v>0</v>
      </c>
      <c r="X3" s="74">
        <f>SUMPRODUCT('2-bassins&amp;etangs'!$P$11:$P$50,'2-bassins&amp;etangs'!$R$11:$R$50)</f>
        <v>0</v>
      </c>
      <c r="Y3" s="74">
        <f>SUMPRODUCT('2-bassins&amp;etangs'!$P$11:$P$50,'2-bassins&amp;etangs'!$S$11:$S$50)</f>
        <v>0</v>
      </c>
      <c r="Z3" s="74">
        <f>SUMPRODUCT('2-bassins&amp;etangs'!$P$11:$P$50,'2-bassins&amp;etangs'!$T$11:$T$50)</f>
        <v>0</v>
      </c>
      <c r="AA3" s="74">
        <f>SUMPRODUCT('2-bassins&amp;etangs'!$P$11:$P$50,'2-bassins&amp;etangs'!$U$11:$U$50)</f>
        <v>0</v>
      </c>
      <c r="AF3" s="71" t="str">
        <f>'2-bassins&amp;etangs'!D11</f>
        <v>Néant</v>
      </c>
      <c r="AG3" s="71" t="str">
        <f>'2-bassins&amp;etangs'!E11</f>
        <v>Sans objet</v>
      </c>
      <c r="AH3" s="71" t="str">
        <f>'2-bassins&amp;etangs'!F11</f>
        <v>Sans objet</v>
      </c>
      <c r="AI3" s="71" t="str">
        <f>'2-bassins&amp;etangs'!G11</f>
        <v>.</v>
      </c>
      <c r="AJ3" s="71" t="str">
        <f>'2-bassins&amp;etangs'!H11</f>
        <v>.</v>
      </c>
      <c r="AK3" s="71" t="str">
        <f>'2-bassins&amp;etangs'!I11</f>
        <v>.</v>
      </c>
      <c r="AL3" s="71" t="str">
        <f>'2-bassins&amp;etangs'!J11</f>
        <v>.</v>
      </c>
      <c r="AM3" s="71" t="str">
        <f>'2-bassins&amp;etangs'!K11</f>
        <v>.</v>
      </c>
      <c r="AN3" s="71" t="str">
        <f>'2-bassins&amp;etangs'!L11</f>
        <v>.</v>
      </c>
      <c r="AO3" s="71" t="str">
        <f>'2-bassins&amp;etangs'!M11</f>
        <v>.</v>
      </c>
      <c r="AP3" s="78" t="str">
        <f>'2-bassins&amp;etangs'!N11</f>
        <v>.</v>
      </c>
      <c r="AQ3" s="78" t="str">
        <f>'2-bassins&amp;etangs'!O11</f>
        <v>.</v>
      </c>
      <c r="AR3" s="78" t="str">
        <f>'2-bassins&amp;etangs'!P11</f>
        <v>.</v>
      </c>
      <c r="AS3" s="71" t="str">
        <f>'2-bassins&amp;etangs'!Q11</f>
        <v>.</v>
      </c>
      <c r="AT3" s="71" t="str">
        <f>'2-bassins&amp;etangs'!R11</f>
        <v>.</v>
      </c>
      <c r="AU3" s="71" t="str">
        <f>'2-bassins&amp;etangs'!S11</f>
        <v>.</v>
      </c>
      <c r="AV3" s="71" t="str">
        <f>'2-bassins&amp;etangs'!T11</f>
        <v>.</v>
      </c>
      <c r="AW3" s="71" t="str">
        <f>'2-bassins&amp;etangs'!U11</f>
        <v>.</v>
      </c>
      <c r="AX3" s="71" t="str">
        <f>'2-bassins&amp;etangs'!V11</f>
        <v>.</v>
      </c>
      <c r="AY3" s="71" t="str">
        <f>'2-bassins&amp;etangs'!W11</f>
        <v>.</v>
      </c>
      <c r="AZ3" s="71" t="str">
        <f>'2-bassins&amp;etangs'!X11</f>
        <v>.</v>
      </c>
      <c r="BA3" s="71" t="str">
        <f>'2-bassins&amp;etangs'!Y11</f>
        <v>.</v>
      </c>
      <c r="BB3" s="71" t="str">
        <f>'2-bassins&amp;etangs'!Z11</f>
        <v>.</v>
      </c>
    </row>
    <row r="4" spans="1:54" s="74" customFormat="1" ht="15" thickBot="1" x14ac:dyDescent="0.35">
      <c r="A4" s="269">
        <f>'1-Entr&amp;UEta'!$H$47</f>
        <v>0</v>
      </c>
      <c r="B4" s="74">
        <f>'1-Entr&amp;UEta'!$D$6</f>
        <v>0</v>
      </c>
      <c r="C4" s="74">
        <f>'1-Entr&amp;UEta'!$E$10</f>
        <v>0</v>
      </c>
      <c r="D4" s="74">
        <f>'1-Entr&amp;UEta'!$F$10</f>
        <v>0</v>
      </c>
      <c r="E4" s="75">
        <f>'1-Entr&amp;UEta'!$B$17</f>
        <v>0</v>
      </c>
      <c r="J4" s="75">
        <f>'1-Entr&amp;UEta'!$B$32</f>
        <v>0</v>
      </c>
      <c r="K4" s="74">
        <f>'1-Entr&amp;UEta'!$B$40</f>
        <v>0</v>
      </c>
      <c r="L4" s="284" t="str">
        <f>'1-Entr&amp;UEta'!$E$53</f>
        <v/>
      </c>
      <c r="M4" s="284" t="str">
        <f>'1-Entr&amp;UEta'!$E$54</f>
        <v/>
      </c>
      <c r="N4" s="284" t="str">
        <f>'1-Entr&amp;UEta'!$E$55</f>
        <v/>
      </c>
      <c r="O4" s="76">
        <f>'1-Entr&amp;UEta'!$B$57</f>
        <v>0</v>
      </c>
      <c r="P4" s="77">
        <f>'1-Entr&amp;UEta'!$B$58</f>
        <v>0</v>
      </c>
      <c r="Q4" s="71">
        <f>SUMIFS('2-bassins&amp;etangs'!$N$11:$N$50,'2-bassins&amp;etangs'!$B$11:$B$50,"E")</f>
        <v>0</v>
      </c>
      <c r="R4" s="74">
        <f>SUMIFS('2-bassins&amp;etangs'!$N$11:$N$50,'2-bassins&amp;etangs'!$B$11:$B$50,"B")</f>
        <v>0</v>
      </c>
      <c r="S4" s="74">
        <f>SUMIFS('2-bassins&amp;etangs'!$P$11:$P$50,'2-bassins&amp;etangs'!$B$11:$B$50,"E")</f>
        <v>0</v>
      </c>
      <c r="T4" s="74">
        <f>SUMIFS('2-bassins&amp;etangs'!$P$11:$P$50,'2-bassins&amp;etangs'!$B$11:$B$50,"B")</f>
        <v>0</v>
      </c>
      <c r="U4" s="74" t="e">
        <f>AVERAGEIFS('2-bassins&amp;etangs'!$V$11:$V$50,'2-bassins&amp;etangs'!$B$11:$B$50,"E")</f>
        <v>#DIV/0!</v>
      </c>
      <c r="V4" s="74" t="e">
        <f>AVERAGEIFS('2-bassins&amp;etangs'!$V$11:$V$50,'2-bassins&amp;etangs'!$B$11:$B$50,"B")</f>
        <v>#DIV/0!</v>
      </c>
      <c r="W4" s="74">
        <f>SUMPRODUCT('2-bassins&amp;etangs'!$P$11:$P$50,'2-bassins&amp;etangs'!$Q$11:$Q$50)</f>
        <v>0</v>
      </c>
      <c r="X4" s="74">
        <f>SUMPRODUCT('2-bassins&amp;etangs'!$P$11:$P$50,'2-bassins&amp;etangs'!$R$11:$R$50)</f>
        <v>0</v>
      </c>
      <c r="Y4" s="74">
        <f>SUMPRODUCT('2-bassins&amp;etangs'!$P$11:$P$50,'2-bassins&amp;etangs'!$S$11:$S$50)</f>
        <v>0</v>
      </c>
      <c r="Z4" s="74">
        <f>SUMPRODUCT('2-bassins&amp;etangs'!$P$11:$P$50,'2-bassins&amp;etangs'!$T$11:$T$50)</f>
        <v>0</v>
      </c>
      <c r="AA4" s="74">
        <f>SUMPRODUCT('2-bassins&amp;etangs'!$P$11:$P$50,'2-bassins&amp;etangs'!$U$11:$U$50)</f>
        <v>0</v>
      </c>
      <c r="AF4" s="71" t="str">
        <f>'2-bassins&amp;etangs'!D12</f>
        <v>Néant</v>
      </c>
      <c r="AG4" s="71" t="str">
        <f>'2-bassins&amp;etangs'!E12</f>
        <v>Sans objet</v>
      </c>
      <c r="AH4" s="71" t="str">
        <f>'2-bassins&amp;etangs'!F12</f>
        <v>Sans objet</v>
      </c>
      <c r="AI4" s="71" t="str">
        <f>'2-bassins&amp;etangs'!G12</f>
        <v>.</v>
      </c>
      <c r="AJ4" s="71" t="str">
        <f>'2-bassins&amp;etangs'!H12</f>
        <v>.</v>
      </c>
      <c r="AK4" s="71" t="str">
        <f>'2-bassins&amp;etangs'!I12</f>
        <v>.</v>
      </c>
      <c r="AL4" s="71" t="str">
        <f>'2-bassins&amp;etangs'!J12</f>
        <v>.</v>
      </c>
      <c r="AM4" s="71" t="str">
        <f>'2-bassins&amp;etangs'!K12</f>
        <v>.</v>
      </c>
      <c r="AN4" s="71" t="str">
        <f>'2-bassins&amp;etangs'!L12</f>
        <v>.</v>
      </c>
      <c r="AO4" s="71" t="str">
        <f>'2-bassins&amp;etangs'!M12</f>
        <v>.</v>
      </c>
      <c r="AP4" s="78" t="str">
        <f>'2-bassins&amp;etangs'!N12</f>
        <v>.</v>
      </c>
      <c r="AQ4" s="78" t="str">
        <f>'2-bassins&amp;etangs'!O12</f>
        <v>.</v>
      </c>
      <c r="AR4" s="78" t="str">
        <f>'2-bassins&amp;etangs'!P12</f>
        <v>.</v>
      </c>
      <c r="AS4" s="71" t="str">
        <f>'2-bassins&amp;etangs'!Q12</f>
        <v>.</v>
      </c>
      <c r="AT4" s="71" t="str">
        <f>'2-bassins&amp;etangs'!R12</f>
        <v>.</v>
      </c>
      <c r="AU4" s="71" t="str">
        <f>'2-bassins&amp;etangs'!S12</f>
        <v>.</v>
      </c>
      <c r="AV4" s="71" t="str">
        <f>'2-bassins&amp;etangs'!T12</f>
        <v>.</v>
      </c>
      <c r="AW4" s="71" t="str">
        <f>'2-bassins&amp;etangs'!U12</f>
        <v>.</v>
      </c>
      <c r="AX4" s="71" t="str">
        <f>'2-bassins&amp;etangs'!V12</f>
        <v>.</v>
      </c>
      <c r="AY4" s="71" t="str">
        <f>'2-bassins&amp;etangs'!W12</f>
        <v>.</v>
      </c>
      <c r="AZ4" s="71" t="str">
        <f>'2-bassins&amp;etangs'!X12</f>
        <v>.</v>
      </c>
      <c r="BA4" s="71" t="str">
        <f>'2-bassins&amp;etangs'!Y12</f>
        <v>.</v>
      </c>
      <c r="BB4" s="71" t="str">
        <f>'2-bassins&amp;etangs'!Z12</f>
        <v>.</v>
      </c>
    </row>
    <row r="5" spans="1:54" s="74" customFormat="1" ht="15" thickBot="1" x14ac:dyDescent="0.35">
      <c r="A5" s="269">
        <f>'1-Entr&amp;UEta'!$H$47</f>
        <v>0</v>
      </c>
      <c r="B5" s="74">
        <f>'1-Entr&amp;UEta'!$D$6</f>
        <v>0</v>
      </c>
      <c r="C5" s="74">
        <f>'1-Entr&amp;UEta'!$E$10</f>
        <v>0</v>
      </c>
      <c r="D5" s="74">
        <f>'1-Entr&amp;UEta'!$F$10</f>
        <v>0</v>
      </c>
      <c r="E5" s="75">
        <f>'1-Entr&amp;UEta'!$B$17</f>
        <v>0</v>
      </c>
      <c r="J5" s="75">
        <f>'1-Entr&amp;UEta'!$B$32</f>
        <v>0</v>
      </c>
      <c r="K5" s="74">
        <f>'1-Entr&amp;UEta'!$B$40</f>
        <v>0</v>
      </c>
      <c r="L5" s="284" t="str">
        <f>'1-Entr&amp;UEta'!$E$53</f>
        <v/>
      </c>
      <c r="M5" s="284" t="str">
        <f>'1-Entr&amp;UEta'!$E$54</f>
        <v/>
      </c>
      <c r="N5" s="284" t="str">
        <f>'1-Entr&amp;UEta'!$E$55</f>
        <v/>
      </c>
      <c r="O5" s="76">
        <f>'1-Entr&amp;UEta'!$B$57</f>
        <v>0</v>
      </c>
      <c r="P5" s="77">
        <f>'1-Entr&amp;UEta'!$B$58</f>
        <v>0</v>
      </c>
      <c r="Q5" s="71">
        <f>SUMIFS('2-bassins&amp;etangs'!$N$11:$N$50,'2-bassins&amp;etangs'!$B$11:$B$50,"E")</f>
        <v>0</v>
      </c>
      <c r="R5" s="74">
        <f>SUMIFS('2-bassins&amp;etangs'!$N$11:$N$50,'2-bassins&amp;etangs'!$B$11:$B$50,"B")</f>
        <v>0</v>
      </c>
      <c r="S5" s="74">
        <f>SUMIFS('2-bassins&amp;etangs'!$P$11:$P$50,'2-bassins&amp;etangs'!$B$11:$B$50,"E")</f>
        <v>0</v>
      </c>
      <c r="T5" s="74">
        <f>SUMIFS('2-bassins&amp;etangs'!$P$11:$P$50,'2-bassins&amp;etangs'!$B$11:$B$50,"B")</f>
        <v>0</v>
      </c>
      <c r="U5" s="74" t="e">
        <f>AVERAGEIFS('2-bassins&amp;etangs'!$V$11:$V$50,'2-bassins&amp;etangs'!$B$11:$B$50,"E")</f>
        <v>#DIV/0!</v>
      </c>
      <c r="V5" s="74" t="e">
        <f>AVERAGEIFS('2-bassins&amp;etangs'!$V$11:$V$50,'2-bassins&amp;etangs'!$B$11:$B$50,"B")</f>
        <v>#DIV/0!</v>
      </c>
      <c r="W5" s="74">
        <f>SUMPRODUCT('2-bassins&amp;etangs'!$P$11:$P$50,'2-bassins&amp;etangs'!$Q$11:$Q$50)</f>
        <v>0</v>
      </c>
      <c r="X5" s="74">
        <f>SUMPRODUCT('2-bassins&amp;etangs'!$P$11:$P$50,'2-bassins&amp;etangs'!$R$11:$R$50)</f>
        <v>0</v>
      </c>
      <c r="Y5" s="74">
        <f>SUMPRODUCT('2-bassins&amp;etangs'!$P$11:$P$50,'2-bassins&amp;etangs'!$S$11:$S$50)</f>
        <v>0</v>
      </c>
      <c r="Z5" s="74">
        <f>SUMPRODUCT('2-bassins&amp;etangs'!$P$11:$P$50,'2-bassins&amp;etangs'!$T$11:$T$50)</f>
        <v>0</v>
      </c>
      <c r="AA5" s="74">
        <f>SUMPRODUCT('2-bassins&amp;etangs'!$P$11:$P$50,'2-bassins&amp;etangs'!$U$11:$U$50)</f>
        <v>0</v>
      </c>
      <c r="AF5" s="71" t="str">
        <f>'2-bassins&amp;etangs'!D13</f>
        <v>Néant</v>
      </c>
      <c r="AG5" s="71" t="str">
        <f>'2-bassins&amp;etangs'!E13</f>
        <v>Sans objet</v>
      </c>
      <c r="AH5" s="71" t="str">
        <f>'2-bassins&amp;etangs'!F13</f>
        <v>Sans objet</v>
      </c>
      <c r="AI5" s="71" t="str">
        <f>'2-bassins&amp;etangs'!G13</f>
        <v>.</v>
      </c>
      <c r="AJ5" s="71" t="str">
        <f>'2-bassins&amp;etangs'!H13</f>
        <v>.</v>
      </c>
      <c r="AK5" s="71" t="str">
        <f>'2-bassins&amp;etangs'!I13</f>
        <v>.</v>
      </c>
      <c r="AL5" s="71" t="str">
        <f>'2-bassins&amp;etangs'!J13</f>
        <v>.</v>
      </c>
      <c r="AM5" s="71" t="str">
        <f>'2-bassins&amp;etangs'!K13</f>
        <v>.</v>
      </c>
      <c r="AN5" s="71" t="str">
        <f>'2-bassins&amp;etangs'!L13</f>
        <v>.</v>
      </c>
      <c r="AO5" s="71" t="str">
        <f>'2-bassins&amp;etangs'!M13</f>
        <v>.</v>
      </c>
      <c r="AP5" s="78" t="str">
        <f>'2-bassins&amp;etangs'!N13</f>
        <v>.</v>
      </c>
      <c r="AQ5" s="78" t="str">
        <f>'2-bassins&amp;etangs'!O13</f>
        <v>.</v>
      </c>
      <c r="AR5" s="78" t="str">
        <f>'2-bassins&amp;etangs'!P13</f>
        <v>.</v>
      </c>
      <c r="AS5" s="71" t="str">
        <f>'2-bassins&amp;etangs'!Q13</f>
        <v>.</v>
      </c>
      <c r="AT5" s="71" t="str">
        <f>'2-bassins&amp;etangs'!R13</f>
        <v>.</v>
      </c>
      <c r="AU5" s="71" t="str">
        <f>'2-bassins&amp;etangs'!S13</f>
        <v>.</v>
      </c>
      <c r="AV5" s="71" t="str">
        <f>'2-bassins&amp;etangs'!T13</f>
        <v>.</v>
      </c>
      <c r="AW5" s="71" t="str">
        <f>'2-bassins&amp;etangs'!U13</f>
        <v>.</v>
      </c>
      <c r="AX5" s="71" t="str">
        <f>'2-bassins&amp;etangs'!V13</f>
        <v>.</v>
      </c>
      <c r="AY5" s="71" t="str">
        <f>'2-bassins&amp;etangs'!W13</f>
        <v>.</v>
      </c>
      <c r="AZ5" s="71" t="str">
        <f>'2-bassins&amp;etangs'!X13</f>
        <v>.</v>
      </c>
      <c r="BA5" s="71" t="str">
        <f>'2-bassins&amp;etangs'!Y13</f>
        <v>.</v>
      </c>
      <c r="BB5" s="71" t="str">
        <f>'2-bassins&amp;etangs'!Z13</f>
        <v>.</v>
      </c>
    </row>
    <row r="6" spans="1:54" s="74" customFormat="1" ht="15" thickBot="1" x14ac:dyDescent="0.35">
      <c r="A6" s="269">
        <f>'1-Entr&amp;UEta'!$H$47</f>
        <v>0</v>
      </c>
      <c r="B6" s="74">
        <f>'1-Entr&amp;UEta'!$D$6</f>
        <v>0</v>
      </c>
      <c r="C6" s="74">
        <f>'1-Entr&amp;UEta'!$E$10</f>
        <v>0</v>
      </c>
      <c r="D6" s="74">
        <f>'1-Entr&amp;UEta'!$F$10</f>
        <v>0</v>
      </c>
      <c r="E6" s="75">
        <f>'1-Entr&amp;UEta'!$B$17</f>
        <v>0</v>
      </c>
      <c r="J6" s="75">
        <f>'1-Entr&amp;UEta'!$B$32</f>
        <v>0</v>
      </c>
      <c r="K6" s="74">
        <f>'1-Entr&amp;UEta'!$B$40</f>
        <v>0</v>
      </c>
      <c r="L6" s="284" t="str">
        <f>'1-Entr&amp;UEta'!$E$53</f>
        <v/>
      </c>
      <c r="M6" s="284" t="str">
        <f>'1-Entr&amp;UEta'!$E$54</f>
        <v/>
      </c>
      <c r="N6" s="284" t="str">
        <f>'1-Entr&amp;UEta'!$E$55</f>
        <v/>
      </c>
      <c r="O6" s="76">
        <f>'1-Entr&amp;UEta'!$B$57</f>
        <v>0</v>
      </c>
      <c r="P6" s="77">
        <f>'1-Entr&amp;UEta'!$B$58</f>
        <v>0</v>
      </c>
      <c r="Q6" s="71">
        <f>SUMIFS('2-bassins&amp;etangs'!$N$11:$N$50,'2-bassins&amp;etangs'!$B$11:$B$50,"E")</f>
        <v>0</v>
      </c>
      <c r="R6" s="74">
        <f>SUMIFS('2-bassins&amp;etangs'!$N$11:$N$50,'2-bassins&amp;etangs'!$B$11:$B$50,"B")</f>
        <v>0</v>
      </c>
      <c r="S6" s="74">
        <f>SUMIFS('2-bassins&amp;etangs'!$P$11:$P$50,'2-bassins&amp;etangs'!$B$11:$B$50,"E")</f>
        <v>0</v>
      </c>
      <c r="T6" s="74">
        <f>SUMIFS('2-bassins&amp;etangs'!$P$11:$P$50,'2-bassins&amp;etangs'!$B$11:$B$50,"B")</f>
        <v>0</v>
      </c>
      <c r="U6" s="74" t="e">
        <f>AVERAGEIFS('2-bassins&amp;etangs'!$V$11:$V$50,'2-bassins&amp;etangs'!$B$11:$B$50,"E")</f>
        <v>#DIV/0!</v>
      </c>
      <c r="V6" s="74" t="e">
        <f>AVERAGEIFS('2-bassins&amp;etangs'!$V$11:$V$50,'2-bassins&amp;etangs'!$B$11:$B$50,"B")</f>
        <v>#DIV/0!</v>
      </c>
      <c r="W6" s="74">
        <f>SUMPRODUCT('2-bassins&amp;etangs'!$P$11:$P$50,'2-bassins&amp;etangs'!$Q$11:$Q$50)</f>
        <v>0</v>
      </c>
      <c r="X6" s="74">
        <f>SUMPRODUCT('2-bassins&amp;etangs'!$P$11:$P$50,'2-bassins&amp;etangs'!$R$11:$R$50)</f>
        <v>0</v>
      </c>
      <c r="Y6" s="74">
        <f>SUMPRODUCT('2-bassins&amp;etangs'!$P$11:$P$50,'2-bassins&amp;etangs'!$S$11:$S$50)</f>
        <v>0</v>
      </c>
      <c r="Z6" s="74">
        <f>SUMPRODUCT('2-bassins&amp;etangs'!$P$11:$P$50,'2-bassins&amp;etangs'!$T$11:$T$50)</f>
        <v>0</v>
      </c>
      <c r="AA6" s="74">
        <f>SUMPRODUCT('2-bassins&amp;etangs'!$P$11:$P$50,'2-bassins&amp;etangs'!$U$11:$U$50)</f>
        <v>0</v>
      </c>
      <c r="AF6" s="71" t="str">
        <f>'2-bassins&amp;etangs'!D14</f>
        <v>Néant</v>
      </c>
      <c r="AG6" s="71" t="str">
        <f>'2-bassins&amp;etangs'!E14</f>
        <v>Sans objet</v>
      </c>
      <c r="AH6" s="71" t="str">
        <f>'2-bassins&amp;etangs'!F14</f>
        <v>Sans objet</v>
      </c>
      <c r="AI6" s="71" t="str">
        <f>'2-bassins&amp;etangs'!G14</f>
        <v>.</v>
      </c>
      <c r="AJ6" s="71" t="str">
        <f>'2-bassins&amp;etangs'!H14</f>
        <v>.</v>
      </c>
      <c r="AK6" s="71" t="str">
        <f>'2-bassins&amp;etangs'!I14</f>
        <v>.</v>
      </c>
      <c r="AL6" s="71" t="str">
        <f>'2-bassins&amp;etangs'!J14</f>
        <v>.</v>
      </c>
      <c r="AM6" s="71" t="str">
        <f>'2-bassins&amp;etangs'!K14</f>
        <v>.</v>
      </c>
      <c r="AN6" s="71" t="str">
        <f>'2-bassins&amp;etangs'!L14</f>
        <v>.</v>
      </c>
      <c r="AO6" s="71" t="str">
        <f>'2-bassins&amp;etangs'!M14</f>
        <v>.</v>
      </c>
      <c r="AP6" s="78" t="str">
        <f>'2-bassins&amp;etangs'!N14</f>
        <v>.</v>
      </c>
      <c r="AQ6" s="78" t="str">
        <f>'2-bassins&amp;etangs'!O14</f>
        <v>.</v>
      </c>
      <c r="AR6" s="78" t="str">
        <f>'2-bassins&amp;etangs'!P14</f>
        <v>.</v>
      </c>
      <c r="AS6" s="71" t="str">
        <f>'2-bassins&amp;etangs'!Q14</f>
        <v>.</v>
      </c>
      <c r="AT6" s="71" t="str">
        <f>'2-bassins&amp;etangs'!R14</f>
        <v>.</v>
      </c>
      <c r="AU6" s="71" t="str">
        <f>'2-bassins&amp;etangs'!S14</f>
        <v>.</v>
      </c>
      <c r="AV6" s="71" t="str">
        <f>'2-bassins&amp;etangs'!T14</f>
        <v>.</v>
      </c>
      <c r="AW6" s="71" t="str">
        <f>'2-bassins&amp;etangs'!U14</f>
        <v>.</v>
      </c>
      <c r="AX6" s="71" t="str">
        <f>'2-bassins&amp;etangs'!V14</f>
        <v>.</v>
      </c>
      <c r="AY6" s="71" t="str">
        <f>'2-bassins&amp;etangs'!W14</f>
        <v>.</v>
      </c>
      <c r="AZ6" s="71" t="str">
        <f>'2-bassins&amp;etangs'!X14</f>
        <v>.</v>
      </c>
      <c r="BA6" s="71" t="str">
        <f>'2-bassins&amp;etangs'!Y14</f>
        <v>.</v>
      </c>
      <c r="BB6" s="71" t="str">
        <f>'2-bassins&amp;etangs'!Z14</f>
        <v>.</v>
      </c>
    </row>
    <row r="7" spans="1:54" s="74" customFormat="1" ht="15" thickBot="1" x14ac:dyDescent="0.35">
      <c r="A7" s="269">
        <f>'1-Entr&amp;UEta'!$H$47</f>
        <v>0</v>
      </c>
      <c r="B7" s="74">
        <f>'1-Entr&amp;UEta'!$D$6</f>
        <v>0</v>
      </c>
      <c r="C7" s="74">
        <f>'1-Entr&amp;UEta'!$E$10</f>
        <v>0</v>
      </c>
      <c r="D7" s="74">
        <f>'1-Entr&amp;UEta'!$F$10</f>
        <v>0</v>
      </c>
      <c r="E7" s="75">
        <f>'1-Entr&amp;UEta'!$B$17</f>
        <v>0</v>
      </c>
      <c r="J7" s="75">
        <f>'1-Entr&amp;UEta'!$B$32</f>
        <v>0</v>
      </c>
      <c r="K7" s="74">
        <f>'1-Entr&amp;UEta'!$B$40</f>
        <v>0</v>
      </c>
      <c r="L7" s="284" t="str">
        <f>'1-Entr&amp;UEta'!$E$53</f>
        <v/>
      </c>
      <c r="M7" s="284" t="str">
        <f>'1-Entr&amp;UEta'!$E$54</f>
        <v/>
      </c>
      <c r="N7" s="284" t="str">
        <f>'1-Entr&amp;UEta'!$E$55</f>
        <v/>
      </c>
      <c r="O7" s="76">
        <f>'1-Entr&amp;UEta'!$B$57</f>
        <v>0</v>
      </c>
      <c r="P7" s="77">
        <f>'1-Entr&amp;UEta'!$B$58</f>
        <v>0</v>
      </c>
      <c r="Q7" s="71">
        <f>SUMIFS('2-bassins&amp;etangs'!$N$11:$N$50,'2-bassins&amp;etangs'!$B$11:$B$50,"E")</f>
        <v>0</v>
      </c>
      <c r="R7" s="74">
        <f>SUMIFS('2-bassins&amp;etangs'!$N$11:$N$50,'2-bassins&amp;etangs'!$B$11:$B$50,"B")</f>
        <v>0</v>
      </c>
      <c r="S7" s="74">
        <f>SUMIFS('2-bassins&amp;etangs'!$P$11:$P$50,'2-bassins&amp;etangs'!$B$11:$B$50,"E")</f>
        <v>0</v>
      </c>
      <c r="T7" s="74">
        <f>SUMIFS('2-bassins&amp;etangs'!$P$11:$P$50,'2-bassins&amp;etangs'!$B$11:$B$50,"B")</f>
        <v>0</v>
      </c>
      <c r="U7" s="74" t="e">
        <f>AVERAGEIFS('2-bassins&amp;etangs'!$V$11:$V$50,'2-bassins&amp;etangs'!$B$11:$B$50,"E")</f>
        <v>#DIV/0!</v>
      </c>
      <c r="V7" s="74" t="e">
        <f>AVERAGEIFS('2-bassins&amp;etangs'!$V$11:$V$50,'2-bassins&amp;etangs'!$B$11:$B$50,"B")</f>
        <v>#DIV/0!</v>
      </c>
      <c r="W7" s="74">
        <f>SUMPRODUCT('2-bassins&amp;etangs'!$P$11:$P$50,'2-bassins&amp;etangs'!$Q$11:$Q$50)</f>
        <v>0</v>
      </c>
      <c r="X7" s="74">
        <f>SUMPRODUCT('2-bassins&amp;etangs'!$P$11:$P$50,'2-bassins&amp;etangs'!$R$11:$R$50)</f>
        <v>0</v>
      </c>
      <c r="Y7" s="74">
        <f>SUMPRODUCT('2-bassins&amp;etangs'!$P$11:$P$50,'2-bassins&amp;etangs'!$S$11:$S$50)</f>
        <v>0</v>
      </c>
      <c r="Z7" s="74">
        <f>SUMPRODUCT('2-bassins&amp;etangs'!$P$11:$P$50,'2-bassins&amp;etangs'!$T$11:$T$50)</f>
        <v>0</v>
      </c>
      <c r="AA7" s="74">
        <f>SUMPRODUCT('2-bassins&amp;etangs'!$P$11:$P$50,'2-bassins&amp;etangs'!$U$11:$U$50)</f>
        <v>0</v>
      </c>
      <c r="AF7" s="71" t="str">
        <f>'2-bassins&amp;etangs'!D15</f>
        <v>Néant</v>
      </c>
      <c r="AG7" s="71" t="str">
        <f>'2-bassins&amp;etangs'!E15</f>
        <v>Sans objet</v>
      </c>
      <c r="AH7" s="71" t="str">
        <f>'2-bassins&amp;etangs'!F15</f>
        <v>Sans objet</v>
      </c>
      <c r="AI7" s="71" t="str">
        <f>'2-bassins&amp;etangs'!G15</f>
        <v>.</v>
      </c>
      <c r="AJ7" s="71" t="str">
        <f>'2-bassins&amp;etangs'!H15</f>
        <v>.</v>
      </c>
      <c r="AK7" s="71" t="str">
        <f>'2-bassins&amp;etangs'!I15</f>
        <v>.</v>
      </c>
      <c r="AL7" s="71" t="str">
        <f>'2-bassins&amp;etangs'!J15</f>
        <v>.</v>
      </c>
      <c r="AM7" s="71" t="str">
        <f>'2-bassins&amp;etangs'!K15</f>
        <v>.</v>
      </c>
      <c r="AN7" s="71" t="str">
        <f>'2-bassins&amp;etangs'!L15</f>
        <v>.</v>
      </c>
      <c r="AO7" s="71" t="str">
        <f>'2-bassins&amp;etangs'!M15</f>
        <v>.</v>
      </c>
      <c r="AP7" s="78" t="str">
        <f>'2-bassins&amp;etangs'!N15</f>
        <v>.</v>
      </c>
      <c r="AQ7" s="78" t="str">
        <f>'2-bassins&amp;etangs'!O15</f>
        <v>.</v>
      </c>
      <c r="AR7" s="78" t="str">
        <f>'2-bassins&amp;etangs'!P15</f>
        <v>.</v>
      </c>
      <c r="AS7" s="71" t="str">
        <f>'2-bassins&amp;etangs'!Q15</f>
        <v>.</v>
      </c>
      <c r="AT7" s="71" t="str">
        <f>'2-bassins&amp;etangs'!R15</f>
        <v>.</v>
      </c>
      <c r="AU7" s="71" t="str">
        <f>'2-bassins&amp;etangs'!S15</f>
        <v>.</v>
      </c>
      <c r="AV7" s="71" t="str">
        <f>'2-bassins&amp;etangs'!T15</f>
        <v>.</v>
      </c>
      <c r="AW7" s="71" t="str">
        <f>'2-bassins&amp;etangs'!U15</f>
        <v>.</v>
      </c>
      <c r="AX7" s="71" t="str">
        <f>'2-bassins&amp;etangs'!V15</f>
        <v>.</v>
      </c>
      <c r="AY7" s="71" t="str">
        <f>'2-bassins&amp;etangs'!W15</f>
        <v>.</v>
      </c>
      <c r="AZ7" s="71" t="str">
        <f>'2-bassins&amp;etangs'!X15</f>
        <v>.</v>
      </c>
      <c r="BA7" s="71" t="str">
        <f>'2-bassins&amp;etangs'!Y15</f>
        <v>.</v>
      </c>
      <c r="BB7" s="71" t="str">
        <f>'2-bassins&amp;etangs'!Z15</f>
        <v>.</v>
      </c>
    </row>
    <row r="8" spans="1:54" s="74" customFormat="1" ht="15" thickBot="1" x14ac:dyDescent="0.35">
      <c r="A8" s="269">
        <f>'1-Entr&amp;UEta'!$H$47</f>
        <v>0</v>
      </c>
      <c r="B8" s="74">
        <f>'1-Entr&amp;UEta'!$D$6</f>
        <v>0</v>
      </c>
      <c r="C8" s="74">
        <f>'1-Entr&amp;UEta'!$E$10</f>
        <v>0</v>
      </c>
      <c r="D8" s="74">
        <f>'1-Entr&amp;UEta'!$F$10</f>
        <v>0</v>
      </c>
      <c r="E8" s="75">
        <f>'1-Entr&amp;UEta'!$B$17</f>
        <v>0</v>
      </c>
      <c r="J8" s="75">
        <f>'1-Entr&amp;UEta'!$B$32</f>
        <v>0</v>
      </c>
      <c r="K8" s="74">
        <f>'1-Entr&amp;UEta'!$B$40</f>
        <v>0</v>
      </c>
      <c r="L8" s="284" t="str">
        <f>'1-Entr&amp;UEta'!$E$53</f>
        <v/>
      </c>
      <c r="M8" s="284" t="str">
        <f>'1-Entr&amp;UEta'!$E$54</f>
        <v/>
      </c>
      <c r="N8" s="284" t="str">
        <f>'1-Entr&amp;UEta'!$E$55</f>
        <v/>
      </c>
      <c r="O8" s="76">
        <f>'1-Entr&amp;UEta'!$B$57</f>
        <v>0</v>
      </c>
      <c r="P8" s="77">
        <f>'1-Entr&amp;UEta'!$B$58</f>
        <v>0</v>
      </c>
      <c r="Q8" s="71">
        <f>SUMIFS('2-bassins&amp;etangs'!$N$11:$N$50,'2-bassins&amp;etangs'!$B$11:$B$50,"E")</f>
        <v>0</v>
      </c>
      <c r="R8" s="74">
        <f>SUMIFS('2-bassins&amp;etangs'!$N$11:$N$50,'2-bassins&amp;etangs'!$B$11:$B$50,"B")</f>
        <v>0</v>
      </c>
      <c r="S8" s="74">
        <f>SUMIFS('2-bassins&amp;etangs'!$P$11:$P$50,'2-bassins&amp;etangs'!$B$11:$B$50,"E")</f>
        <v>0</v>
      </c>
      <c r="T8" s="74">
        <f>SUMIFS('2-bassins&amp;etangs'!$P$11:$P$50,'2-bassins&amp;etangs'!$B$11:$B$50,"B")</f>
        <v>0</v>
      </c>
      <c r="U8" s="74" t="e">
        <f>AVERAGEIFS('2-bassins&amp;etangs'!$V$11:$V$50,'2-bassins&amp;etangs'!$B$11:$B$50,"E")</f>
        <v>#DIV/0!</v>
      </c>
      <c r="V8" s="74" t="e">
        <f>AVERAGEIFS('2-bassins&amp;etangs'!$V$11:$V$50,'2-bassins&amp;etangs'!$B$11:$B$50,"B")</f>
        <v>#DIV/0!</v>
      </c>
      <c r="W8" s="74">
        <f>SUMPRODUCT('2-bassins&amp;etangs'!$P$11:$P$50,'2-bassins&amp;etangs'!$Q$11:$Q$50)</f>
        <v>0</v>
      </c>
      <c r="X8" s="74">
        <f>SUMPRODUCT('2-bassins&amp;etangs'!$P$11:$P$50,'2-bassins&amp;etangs'!$R$11:$R$50)</f>
        <v>0</v>
      </c>
      <c r="Y8" s="74">
        <f>SUMPRODUCT('2-bassins&amp;etangs'!$P$11:$P$50,'2-bassins&amp;etangs'!$S$11:$S$50)</f>
        <v>0</v>
      </c>
      <c r="Z8" s="74">
        <f>SUMPRODUCT('2-bassins&amp;etangs'!$P$11:$P$50,'2-bassins&amp;etangs'!$T$11:$T$50)</f>
        <v>0</v>
      </c>
      <c r="AA8" s="74">
        <f>SUMPRODUCT('2-bassins&amp;etangs'!$P$11:$P$50,'2-bassins&amp;etangs'!$U$11:$U$50)</f>
        <v>0</v>
      </c>
      <c r="AF8" s="71" t="str">
        <f>'2-bassins&amp;etangs'!D16</f>
        <v>Néant</v>
      </c>
      <c r="AG8" s="71" t="str">
        <f>'2-bassins&amp;etangs'!E16</f>
        <v>Sans objet</v>
      </c>
      <c r="AH8" s="71" t="str">
        <f>'2-bassins&amp;etangs'!F16</f>
        <v>Sans objet</v>
      </c>
      <c r="AI8" s="71" t="str">
        <f>'2-bassins&amp;etangs'!G16</f>
        <v>.</v>
      </c>
      <c r="AJ8" s="71" t="str">
        <f>'2-bassins&amp;etangs'!H16</f>
        <v>.</v>
      </c>
      <c r="AK8" s="71" t="str">
        <f>'2-bassins&amp;etangs'!I16</f>
        <v>.</v>
      </c>
      <c r="AL8" s="71" t="str">
        <f>'2-bassins&amp;etangs'!J16</f>
        <v>.</v>
      </c>
      <c r="AM8" s="71" t="str">
        <f>'2-bassins&amp;etangs'!K16</f>
        <v>.</v>
      </c>
      <c r="AN8" s="71" t="str">
        <f>'2-bassins&amp;etangs'!L16</f>
        <v>.</v>
      </c>
      <c r="AO8" s="71" t="str">
        <f>'2-bassins&amp;etangs'!M16</f>
        <v>.</v>
      </c>
      <c r="AP8" s="78" t="str">
        <f>'2-bassins&amp;etangs'!N16</f>
        <v>.</v>
      </c>
      <c r="AQ8" s="78" t="str">
        <f>'2-bassins&amp;etangs'!O16</f>
        <v>.</v>
      </c>
      <c r="AR8" s="78" t="str">
        <f>'2-bassins&amp;etangs'!P16</f>
        <v>.</v>
      </c>
      <c r="AS8" s="71" t="str">
        <f>'2-bassins&amp;etangs'!Q16</f>
        <v>.</v>
      </c>
      <c r="AT8" s="71" t="str">
        <f>'2-bassins&amp;etangs'!R16</f>
        <v>.</v>
      </c>
      <c r="AU8" s="71" t="str">
        <f>'2-bassins&amp;etangs'!S16</f>
        <v>.</v>
      </c>
      <c r="AV8" s="71" t="str">
        <f>'2-bassins&amp;etangs'!T16</f>
        <v>.</v>
      </c>
      <c r="AW8" s="71" t="str">
        <f>'2-bassins&amp;etangs'!U16</f>
        <v>.</v>
      </c>
      <c r="AX8" s="71" t="str">
        <f>'2-bassins&amp;etangs'!V16</f>
        <v>.</v>
      </c>
      <c r="AY8" s="71" t="str">
        <f>'2-bassins&amp;etangs'!W16</f>
        <v>.</v>
      </c>
      <c r="AZ8" s="71" t="str">
        <f>'2-bassins&amp;etangs'!X16</f>
        <v>.</v>
      </c>
      <c r="BA8" s="71" t="str">
        <f>'2-bassins&amp;etangs'!Y16</f>
        <v>.</v>
      </c>
      <c r="BB8" s="71" t="str">
        <f>'2-bassins&amp;etangs'!Z16</f>
        <v>.</v>
      </c>
    </row>
    <row r="9" spans="1:54" s="74" customFormat="1" ht="15" thickBot="1" x14ac:dyDescent="0.35">
      <c r="A9" s="269">
        <f>'1-Entr&amp;UEta'!$H$47</f>
        <v>0</v>
      </c>
      <c r="B9" s="74">
        <f>'1-Entr&amp;UEta'!$D$6</f>
        <v>0</v>
      </c>
      <c r="C9" s="74">
        <f>'1-Entr&amp;UEta'!$E$10</f>
        <v>0</v>
      </c>
      <c r="D9" s="74">
        <f>'1-Entr&amp;UEta'!$F$10</f>
        <v>0</v>
      </c>
      <c r="E9" s="75">
        <f>'1-Entr&amp;UEta'!$B$17</f>
        <v>0</v>
      </c>
      <c r="J9" s="75">
        <f>'1-Entr&amp;UEta'!$B$32</f>
        <v>0</v>
      </c>
      <c r="K9" s="74">
        <f>'1-Entr&amp;UEta'!$B$40</f>
        <v>0</v>
      </c>
      <c r="L9" s="284" t="str">
        <f>'1-Entr&amp;UEta'!$E$53</f>
        <v/>
      </c>
      <c r="M9" s="284" t="str">
        <f>'1-Entr&amp;UEta'!$E$54</f>
        <v/>
      </c>
      <c r="N9" s="284" t="str">
        <f>'1-Entr&amp;UEta'!$E$55</f>
        <v/>
      </c>
      <c r="O9" s="76">
        <f>'1-Entr&amp;UEta'!$B$57</f>
        <v>0</v>
      </c>
      <c r="P9" s="77">
        <f>'1-Entr&amp;UEta'!$B$58</f>
        <v>0</v>
      </c>
      <c r="Q9" s="71">
        <f>SUMIFS('2-bassins&amp;etangs'!$N$11:$N$50,'2-bassins&amp;etangs'!$B$11:$B$50,"E")</f>
        <v>0</v>
      </c>
      <c r="R9" s="74">
        <f>SUMIFS('2-bassins&amp;etangs'!$N$11:$N$50,'2-bassins&amp;etangs'!$B$11:$B$50,"B")</f>
        <v>0</v>
      </c>
      <c r="S9" s="74">
        <f>SUMIFS('2-bassins&amp;etangs'!$P$11:$P$50,'2-bassins&amp;etangs'!$B$11:$B$50,"E")</f>
        <v>0</v>
      </c>
      <c r="T9" s="74">
        <f>SUMIFS('2-bassins&amp;etangs'!$P$11:$P$50,'2-bassins&amp;etangs'!$B$11:$B$50,"B")</f>
        <v>0</v>
      </c>
      <c r="U9" s="74" t="e">
        <f>AVERAGEIFS('2-bassins&amp;etangs'!$V$11:$V$50,'2-bassins&amp;etangs'!$B$11:$B$50,"E")</f>
        <v>#DIV/0!</v>
      </c>
      <c r="V9" s="74" t="e">
        <f>AVERAGEIFS('2-bassins&amp;etangs'!$V$11:$V$50,'2-bassins&amp;etangs'!$B$11:$B$50,"B")</f>
        <v>#DIV/0!</v>
      </c>
      <c r="W9" s="74">
        <f>SUMPRODUCT('2-bassins&amp;etangs'!$P$11:$P$50,'2-bassins&amp;etangs'!$Q$11:$Q$50)</f>
        <v>0</v>
      </c>
      <c r="X9" s="74">
        <f>SUMPRODUCT('2-bassins&amp;etangs'!$P$11:$P$50,'2-bassins&amp;etangs'!$R$11:$R$50)</f>
        <v>0</v>
      </c>
      <c r="Y9" s="74">
        <f>SUMPRODUCT('2-bassins&amp;etangs'!$P$11:$P$50,'2-bassins&amp;etangs'!$S$11:$S$50)</f>
        <v>0</v>
      </c>
      <c r="Z9" s="74">
        <f>SUMPRODUCT('2-bassins&amp;etangs'!$P$11:$P$50,'2-bassins&amp;etangs'!$T$11:$T$50)</f>
        <v>0</v>
      </c>
      <c r="AA9" s="74">
        <f>SUMPRODUCT('2-bassins&amp;etangs'!$P$11:$P$50,'2-bassins&amp;etangs'!$U$11:$U$50)</f>
        <v>0</v>
      </c>
      <c r="AF9" s="71" t="str">
        <f>'2-bassins&amp;etangs'!D17</f>
        <v>Néant</v>
      </c>
      <c r="AG9" s="71" t="str">
        <f>'2-bassins&amp;etangs'!E17</f>
        <v>Sans objet</v>
      </c>
      <c r="AH9" s="71" t="str">
        <f>'2-bassins&amp;etangs'!F17</f>
        <v>Sans objet</v>
      </c>
      <c r="AI9" s="71" t="str">
        <f>'2-bassins&amp;etangs'!G17</f>
        <v>.</v>
      </c>
      <c r="AJ9" s="71" t="str">
        <f>'2-bassins&amp;etangs'!H17</f>
        <v>.</v>
      </c>
      <c r="AK9" s="71" t="str">
        <f>'2-bassins&amp;etangs'!I17</f>
        <v>.</v>
      </c>
      <c r="AL9" s="71" t="str">
        <f>'2-bassins&amp;etangs'!J17</f>
        <v>.</v>
      </c>
      <c r="AM9" s="71" t="str">
        <f>'2-bassins&amp;etangs'!K17</f>
        <v>.</v>
      </c>
      <c r="AN9" s="71" t="str">
        <f>'2-bassins&amp;etangs'!L17</f>
        <v>.</v>
      </c>
      <c r="AO9" s="71" t="str">
        <f>'2-bassins&amp;etangs'!M17</f>
        <v>.</v>
      </c>
      <c r="AP9" s="78" t="str">
        <f>'2-bassins&amp;etangs'!N17</f>
        <v>.</v>
      </c>
      <c r="AQ9" s="78" t="str">
        <f>'2-bassins&amp;etangs'!O17</f>
        <v>.</v>
      </c>
      <c r="AR9" s="78" t="str">
        <f>'2-bassins&amp;etangs'!P17</f>
        <v>.</v>
      </c>
      <c r="AS9" s="71" t="str">
        <f>'2-bassins&amp;etangs'!Q17</f>
        <v>.</v>
      </c>
      <c r="AT9" s="71" t="str">
        <f>'2-bassins&amp;etangs'!R17</f>
        <v>.</v>
      </c>
      <c r="AU9" s="71" t="str">
        <f>'2-bassins&amp;etangs'!S17</f>
        <v>.</v>
      </c>
      <c r="AV9" s="71" t="str">
        <f>'2-bassins&amp;etangs'!T17</f>
        <v>.</v>
      </c>
      <c r="AW9" s="71" t="str">
        <f>'2-bassins&amp;etangs'!U17</f>
        <v>.</v>
      </c>
      <c r="AX9" s="71" t="str">
        <f>'2-bassins&amp;etangs'!V17</f>
        <v>.</v>
      </c>
      <c r="AY9" s="71" t="str">
        <f>'2-bassins&amp;etangs'!W17</f>
        <v>.</v>
      </c>
      <c r="AZ9" s="71" t="str">
        <f>'2-bassins&amp;etangs'!X17</f>
        <v>.</v>
      </c>
      <c r="BA9" s="71" t="str">
        <f>'2-bassins&amp;etangs'!Y17</f>
        <v>.</v>
      </c>
      <c r="BB9" s="71" t="str">
        <f>'2-bassins&amp;etangs'!Z17</f>
        <v>.</v>
      </c>
    </row>
    <row r="10" spans="1:54" s="74" customFormat="1" ht="15" thickBot="1" x14ac:dyDescent="0.35">
      <c r="A10" s="269">
        <f>'1-Entr&amp;UEta'!$H$47</f>
        <v>0</v>
      </c>
      <c r="B10" s="74">
        <f>'1-Entr&amp;UEta'!$D$6</f>
        <v>0</v>
      </c>
      <c r="C10" s="74">
        <f>'1-Entr&amp;UEta'!$E$10</f>
        <v>0</v>
      </c>
      <c r="D10" s="74">
        <f>'1-Entr&amp;UEta'!$F$10</f>
        <v>0</v>
      </c>
      <c r="E10" s="75">
        <f>'1-Entr&amp;UEta'!$B$17</f>
        <v>0</v>
      </c>
      <c r="J10" s="75">
        <f>'1-Entr&amp;UEta'!$B$32</f>
        <v>0</v>
      </c>
      <c r="K10" s="74">
        <f>'1-Entr&amp;UEta'!$B$40</f>
        <v>0</v>
      </c>
      <c r="L10" s="284" t="str">
        <f>'1-Entr&amp;UEta'!$E$53</f>
        <v/>
      </c>
      <c r="M10" s="284" t="str">
        <f>'1-Entr&amp;UEta'!$E$54</f>
        <v/>
      </c>
      <c r="N10" s="284" t="str">
        <f>'1-Entr&amp;UEta'!$E$55</f>
        <v/>
      </c>
      <c r="O10" s="76">
        <f>'1-Entr&amp;UEta'!$B$57</f>
        <v>0</v>
      </c>
      <c r="P10" s="77">
        <f>'1-Entr&amp;UEta'!$B$58</f>
        <v>0</v>
      </c>
      <c r="Q10" s="71">
        <f>SUMIFS('2-bassins&amp;etangs'!$N$11:$N$50,'2-bassins&amp;etangs'!$B$11:$B$50,"E")</f>
        <v>0</v>
      </c>
      <c r="R10" s="74">
        <f>SUMIFS('2-bassins&amp;etangs'!$N$11:$N$50,'2-bassins&amp;etangs'!$B$11:$B$50,"B")</f>
        <v>0</v>
      </c>
      <c r="S10" s="74">
        <f>SUMIFS('2-bassins&amp;etangs'!$P$11:$P$50,'2-bassins&amp;etangs'!$B$11:$B$50,"E")</f>
        <v>0</v>
      </c>
      <c r="T10" s="74">
        <f>SUMIFS('2-bassins&amp;etangs'!$P$11:$P$50,'2-bassins&amp;etangs'!$B$11:$B$50,"B")</f>
        <v>0</v>
      </c>
      <c r="U10" s="74" t="e">
        <f>AVERAGEIFS('2-bassins&amp;etangs'!$V$11:$V$50,'2-bassins&amp;etangs'!$B$11:$B$50,"E")</f>
        <v>#DIV/0!</v>
      </c>
      <c r="V10" s="74" t="e">
        <f>AVERAGEIFS('2-bassins&amp;etangs'!$V$11:$V$50,'2-bassins&amp;etangs'!$B$11:$B$50,"B")</f>
        <v>#DIV/0!</v>
      </c>
      <c r="W10" s="74">
        <f>SUMPRODUCT('2-bassins&amp;etangs'!$P$11:$P$50,'2-bassins&amp;etangs'!$Q$11:$Q$50)</f>
        <v>0</v>
      </c>
      <c r="X10" s="74">
        <f>SUMPRODUCT('2-bassins&amp;etangs'!$P$11:$P$50,'2-bassins&amp;etangs'!$R$11:$R$50)</f>
        <v>0</v>
      </c>
      <c r="Y10" s="74">
        <f>SUMPRODUCT('2-bassins&amp;etangs'!$P$11:$P$50,'2-bassins&amp;etangs'!$S$11:$S$50)</f>
        <v>0</v>
      </c>
      <c r="Z10" s="74">
        <f>SUMPRODUCT('2-bassins&amp;etangs'!$P$11:$P$50,'2-bassins&amp;etangs'!$T$11:$T$50)</f>
        <v>0</v>
      </c>
      <c r="AA10" s="74">
        <f>SUMPRODUCT('2-bassins&amp;etangs'!$P$11:$P$50,'2-bassins&amp;etangs'!$U$11:$U$50)</f>
        <v>0</v>
      </c>
      <c r="AF10" s="71" t="str">
        <f>'2-bassins&amp;etangs'!D18</f>
        <v>Néant</v>
      </c>
      <c r="AG10" s="71" t="str">
        <f>'2-bassins&amp;etangs'!E18</f>
        <v>Sans objet</v>
      </c>
      <c r="AH10" s="71" t="str">
        <f>'2-bassins&amp;etangs'!F18</f>
        <v>Sans objet</v>
      </c>
      <c r="AI10" s="71" t="str">
        <f>'2-bassins&amp;etangs'!G18</f>
        <v>.</v>
      </c>
      <c r="AJ10" s="71" t="str">
        <f>'2-bassins&amp;etangs'!H18</f>
        <v>.</v>
      </c>
      <c r="AK10" s="71" t="str">
        <f>'2-bassins&amp;etangs'!I18</f>
        <v>.</v>
      </c>
      <c r="AL10" s="71" t="str">
        <f>'2-bassins&amp;etangs'!J18</f>
        <v>.</v>
      </c>
      <c r="AM10" s="71" t="str">
        <f>'2-bassins&amp;etangs'!K18</f>
        <v>.</v>
      </c>
      <c r="AN10" s="71" t="str">
        <f>'2-bassins&amp;etangs'!L18</f>
        <v>.</v>
      </c>
      <c r="AO10" s="71" t="str">
        <f>'2-bassins&amp;etangs'!M18</f>
        <v>.</v>
      </c>
      <c r="AP10" s="78" t="str">
        <f>'2-bassins&amp;etangs'!N18</f>
        <v>.</v>
      </c>
      <c r="AQ10" s="78" t="str">
        <f>'2-bassins&amp;etangs'!O18</f>
        <v>.</v>
      </c>
      <c r="AR10" s="78" t="str">
        <f>'2-bassins&amp;etangs'!P18</f>
        <v>.</v>
      </c>
      <c r="AS10" s="71" t="str">
        <f>'2-bassins&amp;etangs'!Q18</f>
        <v>.</v>
      </c>
      <c r="AT10" s="71" t="str">
        <f>'2-bassins&amp;etangs'!R18</f>
        <v>.</v>
      </c>
      <c r="AU10" s="71" t="str">
        <f>'2-bassins&amp;etangs'!S18</f>
        <v>.</v>
      </c>
      <c r="AV10" s="71" t="str">
        <f>'2-bassins&amp;etangs'!T18</f>
        <v>.</v>
      </c>
      <c r="AW10" s="71" t="str">
        <f>'2-bassins&amp;etangs'!U18</f>
        <v>.</v>
      </c>
      <c r="AX10" s="71" t="str">
        <f>'2-bassins&amp;etangs'!V18</f>
        <v>.</v>
      </c>
      <c r="AY10" s="71" t="str">
        <f>'2-bassins&amp;etangs'!W18</f>
        <v>.</v>
      </c>
      <c r="AZ10" s="71" t="str">
        <f>'2-bassins&amp;etangs'!X18</f>
        <v>.</v>
      </c>
      <c r="BA10" s="71" t="str">
        <f>'2-bassins&amp;etangs'!Y18</f>
        <v>.</v>
      </c>
      <c r="BB10" s="71" t="str">
        <f>'2-bassins&amp;etangs'!Z18</f>
        <v>.</v>
      </c>
    </row>
    <row r="11" spans="1:54" s="74" customFormat="1" ht="15" thickBot="1" x14ac:dyDescent="0.35">
      <c r="A11" s="269">
        <f>'1-Entr&amp;UEta'!$H$47</f>
        <v>0</v>
      </c>
      <c r="B11" s="74">
        <f>'1-Entr&amp;UEta'!$D$6</f>
        <v>0</v>
      </c>
      <c r="C11" s="74">
        <f>'1-Entr&amp;UEta'!$E$10</f>
        <v>0</v>
      </c>
      <c r="D11" s="74">
        <f>'1-Entr&amp;UEta'!$F$10</f>
        <v>0</v>
      </c>
      <c r="E11" s="75">
        <f>'1-Entr&amp;UEta'!$B$17</f>
        <v>0</v>
      </c>
      <c r="J11" s="75">
        <f>'1-Entr&amp;UEta'!$B$32</f>
        <v>0</v>
      </c>
      <c r="K11" s="74">
        <f>'1-Entr&amp;UEta'!$B$40</f>
        <v>0</v>
      </c>
      <c r="L11" s="284" t="str">
        <f>'1-Entr&amp;UEta'!$E$53</f>
        <v/>
      </c>
      <c r="M11" s="284" t="str">
        <f>'1-Entr&amp;UEta'!$E$54</f>
        <v/>
      </c>
      <c r="N11" s="284" t="str">
        <f>'1-Entr&amp;UEta'!$E$55</f>
        <v/>
      </c>
      <c r="O11" s="76">
        <f>'1-Entr&amp;UEta'!$B$57</f>
        <v>0</v>
      </c>
      <c r="P11" s="77">
        <f>'1-Entr&amp;UEta'!$B$58</f>
        <v>0</v>
      </c>
      <c r="Q11" s="71">
        <f>SUMIFS('2-bassins&amp;etangs'!$N$11:$N$50,'2-bassins&amp;etangs'!$B$11:$B$50,"E")</f>
        <v>0</v>
      </c>
      <c r="R11" s="74">
        <f>SUMIFS('2-bassins&amp;etangs'!$N$11:$N$50,'2-bassins&amp;etangs'!$B$11:$B$50,"B")</f>
        <v>0</v>
      </c>
      <c r="S11" s="74">
        <f>SUMIFS('2-bassins&amp;etangs'!$P$11:$P$50,'2-bassins&amp;etangs'!$B$11:$B$50,"E")</f>
        <v>0</v>
      </c>
      <c r="T11" s="74">
        <f>SUMIFS('2-bassins&amp;etangs'!$P$11:$P$50,'2-bassins&amp;etangs'!$B$11:$B$50,"B")</f>
        <v>0</v>
      </c>
      <c r="U11" s="74" t="e">
        <f>AVERAGEIFS('2-bassins&amp;etangs'!$V$11:$V$50,'2-bassins&amp;etangs'!$B$11:$B$50,"E")</f>
        <v>#DIV/0!</v>
      </c>
      <c r="V11" s="74" t="e">
        <f>AVERAGEIFS('2-bassins&amp;etangs'!$V$11:$V$50,'2-bassins&amp;etangs'!$B$11:$B$50,"B")</f>
        <v>#DIV/0!</v>
      </c>
      <c r="W11" s="74">
        <f>SUMPRODUCT('2-bassins&amp;etangs'!$P$11:$P$50,'2-bassins&amp;etangs'!$Q$11:$Q$50)</f>
        <v>0</v>
      </c>
      <c r="X11" s="74">
        <f>SUMPRODUCT('2-bassins&amp;etangs'!$P$11:$P$50,'2-bassins&amp;etangs'!$R$11:$R$50)</f>
        <v>0</v>
      </c>
      <c r="Y11" s="74">
        <f>SUMPRODUCT('2-bassins&amp;etangs'!$P$11:$P$50,'2-bassins&amp;etangs'!$S$11:$S$50)</f>
        <v>0</v>
      </c>
      <c r="Z11" s="74">
        <f>SUMPRODUCT('2-bassins&amp;etangs'!$P$11:$P$50,'2-bassins&amp;etangs'!$T$11:$T$50)</f>
        <v>0</v>
      </c>
      <c r="AA11" s="74">
        <f>SUMPRODUCT('2-bassins&amp;etangs'!$P$11:$P$50,'2-bassins&amp;etangs'!$U$11:$U$50)</f>
        <v>0</v>
      </c>
      <c r="AF11" s="71" t="str">
        <f>'2-bassins&amp;etangs'!D19</f>
        <v>Néant</v>
      </c>
      <c r="AG11" s="71" t="str">
        <f>'2-bassins&amp;etangs'!E19</f>
        <v>Sans objet</v>
      </c>
      <c r="AH11" s="71" t="str">
        <f>'2-bassins&amp;etangs'!F19</f>
        <v>Sans objet</v>
      </c>
      <c r="AI11" s="71" t="str">
        <f>'2-bassins&amp;etangs'!G19</f>
        <v>.</v>
      </c>
      <c r="AJ11" s="71" t="str">
        <f>'2-bassins&amp;etangs'!H19</f>
        <v>.</v>
      </c>
      <c r="AK11" s="71" t="str">
        <f>'2-bassins&amp;etangs'!I19</f>
        <v>.</v>
      </c>
      <c r="AL11" s="71" t="str">
        <f>'2-bassins&amp;etangs'!J19</f>
        <v>.</v>
      </c>
      <c r="AM11" s="71" t="str">
        <f>'2-bassins&amp;etangs'!K19</f>
        <v>.</v>
      </c>
      <c r="AN11" s="71" t="str">
        <f>'2-bassins&amp;etangs'!L19</f>
        <v>.</v>
      </c>
      <c r="AO11" s="71" t="str">
        <f>'2-bassins&amp;etangs'!M19</f>
        <v>.</v>
      </c>
      <c r="AP11" s="78" t="str">
        <f>'2-bassins&amp;etangs'!N19</f>
        <v>.</v>
      </c>
      <c r="AQ11" s="78" t="str">
        <f>'2-bassins&amp;etangs'!O19</f>
        <v>.</v>
      </c>
      <c r="AR11" s="78" t="str">
        <f>'2-bassins&amp;etangs'!P19</f>
        <v>.</v>
      </c>
      <c r="AS11" s="71" t="str">
        <f>'2-bassins&amp;etangs'!Q19</f>
        <v>.</v>
      </c>
      <c r="AT11" s="71" t="str">
        <f>'2-bassins&amp;etangs'!R19</f>
        <v>.</v>
      </c>
      <c r="AU11" s="71" t="str">
        <f>'2-bassins&amp;etangs'!S19</f>
        <v>.</v>
      </c>
      <c r="AV11" s="71" t="str">
        <f>'2-bassins&amp;etangs'!T19</f>
        <v>.</v>
      </c>
      <c r="AW11" s="71" t="str">
        <f>'2-bassins&amp;etangs'!U19</f>
        <v>.</v>
      </c>
      <c r="AX11" s="71" t="str">
        <f>'2-bassins&amp;etangs'!V19</f>
        <v>.</v>
      </c>
      <c r="AY11" s="71" t="str">
        <f>'2-bassins&amp;etangs'!W19</f>
        <v>.</v>
      </c>
      <c r="AZ11" s="71" t="str">
        <f>'2-bassins&amp;etangs'!X19</f>
        <v>.</v>
      </c>
      <c r="BA11" s="71" t="str">
        <f>'2-bassins&amp;etangs'!Y19</f>
        <v>.</v>
      </c>
      <c r="BB11" s="71" t="str">
        <f>'2-bassins&amp;etangs'!Z19</f>
        <v>.</v>
      </c>
    </row>
    <row r="12" spans="1:54" s="74" customFormat="1" ht="15" thickBot="1" x14ac:dyDescent="0.35">
      <c r="A12" s="269">
        <f>'1-Entr&amp;UEta'!$H$47</f>
        <v>0</v>
      </c>
      <c r="B12" s="74">
        <f>'1-Entr&amp;UEta'!$D$6</f>
        <v>0</v>
      </c>
      <c r="C12" s="74">
        <f>'1-Entr&amp;UEta'!$E$10</f>
        <v>0</v>
      </c>
      <c r="D12" s="74">
        <f>'1-Entr&amp;UEta'!$F$10</f>
        <v>0</v>
      </c>
      <c r="E12" s="75">
        <f>'1-Entr&amp;UEta'!$B$17</f>
        <v>0</v>
      </c>
      <c r="J12" s="75">
        <f>'1-Entr&amp;UEta'!$B$32</f>
        <v>0</v>
      </c>
      <c r="K12" s="74">
        <f>'1-Entr&amp;UEta'!$B$40</f>
        <v>0</v>
      </c>
      <c r="L12" s="284" t="str">
        <f>'1-Entr&amp;UEta'!$E$53</f>
        <v/>
      </c>
      <c r="M12" s="284" t="str">
        <f>'1-Entr&amp;UEta'!$E$54</f>
        <v/>
      </c>
      <c r="N12" s="284" t="str">
        <f>'1-Entr&amp;UEta'!$E$55</f>
        <v/>
      </c>
      <c r="O12" s="76">
        <f>'1-Entr&amp;UEta'!$B$57</f>
        <v>0</v>
      </c>
      <c r="P12" s="77">
        <f>'1-Entr&amp;UEta'!$B$58</f>
        <v>0</v>
      </c>
      <c r="Q12" s="71">
        <f>SUMIFS('2-bassins&amp;etangs'!$N$11:$N$50,'2-bassins&amp;etangs'!$B$11:$B$50,"E")</f>
        <v>0</v>
      </c>
      <c r="R12" s="74">
        <f>SUMIFS('2-bassins&amp;etangs'!$N$11:$N$50,'2-bassins&amp;etangs'!$B$11:$B$50,"B")</f>
        <v>0</v>
      </c>
      <c r="S12" s="74">
        <f>SUMIFS('2-bassins&amp;etangs'!$P$11:$P$50,'2-bassins&amp;etangs'!$B$11:$B$50,"E")</f>
        <v>0</v>
      </c>
      <c r="T12" s="74">
        <f>SUMIFS('2-bassins&amp;etangs'!$P$11:$P$50,'2-bassins&amp;etangs'!$B$11:$B$50,"B")</f>
        <v>0</v>
      </c>
      <c r="U12" s="74" t="e">
        <f>AVERAGEIFS('2-bassins&amp;etangs'!$V$11:$V$50,'2-bassins&amp;etangs'!$B$11:$B$50,"E")</f>
        <v>#DIV/0!</v>
      </c>
      <c r="V12" s="74" t="e">
        <f>AVERAGEIFS('2-bassins&amp;etangs'!$V$11:$V$50,'2-bassins&amp;etangs'!$B$11:$B$50,"B")</f>
        <v>#DIV/0!</v>
      </c>
      <c r="W12" s="74">
        <f>SUMPRODUCT('2-bassins&amp;etangs'!$P$11:$P$50,'2-bassins&amp;etangs'!$Q$11:$Q$50)</f>
        <v>0</v>
      </c>
      <c r="X12" s="74">
        <f>SUMPRODUCT('2-bassins&amp;etangs'!$P$11:$P$50,'2-bassins&amp;etangs'!$R$11:$R$50)</f>
        <v>0</v>
      </c>
      <c r="Y12" s="74">
        <f>SUMPRODUCT('2-bassins&amp;etangs'!$P$11:$P$50,'2-bassins&amp;etangs'!$S$11:$S$50)</f>
        <v>0</v>
      </c>
      <c r="Z12" s="74">
        <f>SUMPRODUCT('2-bassins&amp;etangs'!$P$11:$P$50,'2-bassins&amp;etangs'!$T$11:$T$50)</f>
        <v>0</v>
      </c>
      <c r="AA12" s="74">
        <f>SUMPRODUCT('2-bassins&amp;etangs'!$P$11:$P$50,'2-bassins&amp;etangs'!$U$11:$U$50)</f>
        <v>0</v>
      </c>
      <c r="AF12" s="71" t="str">
        <f>'2-bassins&amp;etangs'!D20</f>
        <v>Néant</v>
      </c>
      <c r="AG12" s="71" t="str">
        <f>'2-bassins&amp;etangs'!E20</f>
        <v>Sans objet</v>
      </c>
      <c r="AH12" s="71" t="str">
        <f>'2-bassins&amp;etangs'!F20</f>
        <v>Sans objet</v>
      </c>
      <c r="AI12" s="71" t="str">
        <f>'2-bassins&amp;etangs'!G20</f>
        <v>.</v>
      </c>
      <c r="AJ12" s="71" t="str">
        <f>'2-bassins&amp;etangs'!H20</f>
        <v>.</v>
      </c>
      <c r="AK12" s="71" t="str">
        <f>'2-bassins&amp;etangs'!I20</f>
        <v>.</v>
      </c>
      <c r="AL12" s="71" t="str">
        <f>'2-bassins&amp;etangs'!J20</f>
        <v>.</v>
      </c>
      <c r="AM12" s="71" t="str">
        <f>'2-bassins&amp;etangs'!K20</f>
        <v>.</v>
      </c>
      <c r="AN12" s="71" t="str">
        <f>'2-bassins&amp;etangs'!L20</f>
        <v>.</v>
      </c>
      <c r="AO12" s="71" t="str">
        <f>'2-bassins&amp;etangs'!M20</f>
        <v>.</v>
      </c>
      <c r="AP12" s="78" t="str">
        <f>'2-bassins&amp;etangs'!N20</f>
        <v>.</v>
      </c>
      <c r="AQ12" s="78" t="str">
        <f>'2-bassins&amp;etangs'!O20</f>
        <v>.</v>
      </c>
      <c r="AR12" s="78" t="str">
        <f>'2-bassins&amp;etangs'!P20</f>
        <v>.</v>
      </c>
      <c r="AS12" s="71" t="str">
        <f>'2-bassins&amp;etangs'!Q20</f>
        <v>.</v>
      </c>
      <c r="AT12" s="71" t="str">
        <f>'2-bassins&amp;etangs'!R20</f>
        <v>.</v>
      </c>
      <c r="AU12" s="71" t="str">
        <f>'2-bassins&amp;etangs'!S20</f>
        <v>.</v>
      </c>
      <c r="AV12" s="71" t="str">
        <f>'2-bassins&amp;etangs'!T20</f>
        <v>.</v>
      </c>
      <c r="AW12" s="71" t="str">
        <f>'2-bassins&amp;etangs'!U20</f>
        <v>.</v>
      </c>
      <c r="AX12" s="71" t="str">
        <f>'2-bassins&amp;etangs'!V20</f>
        <v>.</v>
      </c>
      <c r="AY12" s="71" t="str">
        <f>'2-bassins&amp;etangs'!W20</f>
        <v>.</v>
      </c>
      <c r="AZ12" s="71" t="str">
        <f>'2-bassins&amp;etangs'!X20</f>
        <v>.</v>
      </c>
      <c r="BA12" s="71" t="str">
        <f>'2-bassins&amp;etangs'!Y20</f>
        <v>.</v>
      </c>
      <c r="BB12" s="71" t="str">
        <f>'2-bassins&amp;etangs'!Z20</f>
        <v>.</v>
      </c>
    </row>
    <row r="13" spans="1:54" s="74" customFormat="1" ht="15" thickBot="1" x14ac:dyDescent="0.35">
      <c r="A13" s="269">
        <f>'1-Entr&amp;UEta'!$H$47</f>
        <v>0</v>
      </c>
      <c r="B13" s="74">
        <f>'1-Entr&amp;UEta'!$D$6</f>
        <v>0</v>
      </c>
      <c r="C13" s="74">
        <f>'1-Entr&amp;UEta'!$E$10</f>
        <v>0</v>
      </c>
      <c r="D13" s="74">
        <f>'1-Entr&amp;UEta'!$F$10</f>
        <v>0</v>
      </c>
      <c r="E13" s="75">
        <f>'1-Entr&amp;UEta'!$B$17</f>
        <v>0</v>
      </c>
      <c r="J13" s="75">
        <f>'1-Entr&amp;UEta'!$B$32</f>
        <v>0</v>
      </c>
      <c r="K13" s="74">
        <f>'1-Entr&amp;UEta'!$B$40</f>
        <v>0</v>
      </c>
      <c r="L13" s="284" t="str">
        <f>'1-Entr&amp;UEta'!$E$53</f>
        <v/>
      </c>
      <c r="M13" s="284" t="str">
        <f>'1-Entr&amp;UEta'!$E$54</f>
        <v/>
      </c>
      <c r="N13" s="284" t="str">
        <f>'1-Entr&amp;UEta'!$E$55</f>
        <v/>
      </c>
      <c r="O13" s="76">
        <f>'1-Entr&amp;UEta'!$B$57</f>
        <v>0</v>
      </c>
      <c r="P13" s="77">
        <f>'1-Entr&amp;UEta'!$B$58</f>
        <v>0</v>
      </c>
      <c r="Q13" s="71">
        <f>SUMIFS('2-bassins&amp;etangs'!$N$11:$N$50,'2-bassins&amp;etangs'!$B$11:$B$50,"E")</f>
        <v>0</v>
      </c>
      <c r="R13" s="74">
        <f>SUMIFS('2-bassins&amp;etangs'!$N$11:$N$50,'2-bassins&amp;etangs'!$B$11:$B$50,"B")</f>
        <v>0</v>
      </c>
      <c r="S13" s="74">
        <f>SUMIFS('2-bassins&amp;etangs'!$P$11:$P$50,'2-bassins&amp;etangs'!$B$11:$B$50,"E")</f>
        <v>0</v>
      </c>
      <c r="T13" s="74">
        <f>SUMIFS('2-bassins&amp;etangs'!$P$11:$P$50,'2-bassins&amp;etangs'!$B$11:$B$50,"B")</f>
        <v>0</v>
      </c>
      <c r="U13" s="74" t="e">
        <f>AVERAGEIFS('2-bassins&amp;etangs'!$V$11:$V$50,'2-bassins&amp;etangs'!$B$11:$B$50,"E")</f>
        <v>#DIV/0!</v>
      </c>
      <c r="V13" s="74" t="e">
        <f>AVERAGEIFS('2-bassins&amp;etangs'!$V$11:$V$50,'2-bassins&amp;etangs'!$B$11:$B$50,"B")</f>
        <v>#DIV/0!</v>
      </c>
      <c r="W13" s="74">
        <f>SUMPRODUCT('2-bassins&amp;etangs'!$P$11:$P$50,'2-bassins&amp;etangs'!$Q$11:$Q$50)</f>
        <v>0</v>
      </c>
      <c r="X13" s="74">
        <f>SUMPRODUCT('2-bassins&amp;etangs'!$P$11:$P$50,'2-bassins&amp;etangs'!$R$11:$R$50)</f>
        <v>0</v>
      </c>
      <c r="Y13" s="74">
        <f>SUMPRODUCT('2-bassins&amp;etangs'!$P$11:$P$50,'2-bassins&amp;etangs'!$S$11:$S$50)</f>
        <v>0</v>
      </c>
      <c r="Z13" s="74">
        <f>SUMPRODUCT('2-bassins&amp;etangs'!$P$11:$P$50,'2-bassins&amp;etangs'!$T$11:$T$50)</f>
        <v>0</v>
      </c>
      <c r="AA13" s="74">
        <f>SUMPRODUCT('2-bassins&amp;etangs'!$P$11:$P$50,'2-bassins&amp;etangs'!$U$11:$U$50)</f>
        <v>0</v>
      </c>
      <c r="AF13" s="71" t="str">
        <f>'2-bassins&amp;etangs'!D21</f>
        <v>Néant</v>
      </c>
      <c r="AG13" s="71" t="str">
        <f>'2-bassins&amp;etangs'!E21</f>
        <v>Sans objet</v>
      </c>
      <c r="AH13" s="71" t="str">
        <f>'2-bassins&amp;etangs'!F21</f>
        <v>Sans objet</v>
      </c>
      <c r="AI13" s="71" t="str">
        <f>'2-bassins&amp;etangs'!G21</f>
        <v>.</v>
      </c>
      <c r="AJ13" s="71" t="str">
        <f>'2-bassins&amp;etangs'!H21</f>
        <v>.</v>
      </c>
      <c r="AK13" s="71" t="str">
        <f>'2-bassins&amp;etangs'!I21</f>
        <v>.</v>
      </c>
      <c r="AL13" s="71" t="str">
        <f>'2-bassins&amp;etangs'!J21</f>
        <v>.</v>
      </c>
      <c r="AM13" s="71" t="str">
        <f>'2-bassins&amp;etangs'!K21</f>
        <v>.</v>
      </c>
      <c r="AN13" s="71" t="str">
        <f>'2-bassins&amp;etangs'!L21</f>
        <v>.</v>
      </c>
      <c r="AO13" s="71" t="str">
        <f>'2-bassins&amp;etangs'!M21</f>
        <v>.</v>
      </c>
      <c r="AP13" s="78" t="str">
        <f>'2-bassins&amp;etangs'!N21</f>
        <v>.</v>
      </c>
      <c r="AQ13" s="78" t="str">
        <f>'2-bassins&amp;etangs'!O21</f>
        <v>.</v>
      </c>
      <c r="AR13" s="78" t="str">
        <f>'2-bassins&amp;etangs'!P21</f>
        <v>.</v>
      </c>
      <c r="AS13" s="71" t="str">
        <f>'2-bassins&amp;etangs'!Q21</f>
        <v>.</v>
      </c>
      <c r="AT13" s="71" t="str">
        <f>'2-bassins&amp;etangs'!R21</f>
        <v>.</v>
      </c>
      <c r="AU13" s="71" t="str">
        <f>'2-bassins&amp;etangs'!S21</f>
        <v>.</v>
      </c>
      <c r="AV13" s="71" t="str">
        <f>'2-bassins&amp;etangs'!T21</f>
        <v>.</v>
      </c>
      <c r="AW13" s="71" t="str">
        <f>'2-bassins&amp;etangs'!U21</f>
        <v>.</v>
      </c>
      <c r="AX13" s="71" t="str">
        <f>'2-bassins&amp;etangs'!V21</f>
        <v>.</v>
      </c>
      <c r="AY13" s="71" t="str">
        <f>'2-bassins&amp;etangs'!W21</f>
        <v>.</v>
      </c>
      <c r="AZ13" s="71" t="str">
        <f>'2-bassins&amp;etangs'!X21</f>
        <v>.</v>
      </c>
      <c r="BA13" s="71" t="str">
        <f>'2-bassins&amp;etangs'!Y21</f>
        <v>.</v>
      </c>
      <c r="BB13" s="71" t="str">
        <f>'2-bassins&amp;etangs'!Z21</f>
        <v>.</v>
      </c>
    </row>
    <row r="14" spans="1:54" s="74" customFormat="1" ht="15" thickBot="1" x14ac:dyDescent="0.35">
      <c r="A14" s="269">
        <f>'1-Entr&amp;UEta'!$H$47</f>
        <v>0</v>
      </c>
      <c r="B14" s="74">
        <f>'1-Entr&amp;UEta'!$D$6</f>
        <v>0</v>
      </c>
      <c r="C14" s="74">
        <f>'1-Entr&amp;UEta'!$E$10</f>
        <v>0</v>
      </c>
      <c r="D14" s="74">
        <f>'1-Entr&amp;UEta'!$F$10</f>
        <v>0</v>
      </c>
      <c r="E14" s="75">
        <f>'1-Entr&amp;UEta'!$B$17</f>
        <v>0</v>
      </c>
      <c r="J14" s="75">
        <f>'1-Entr&amp;UEta'!$B$32</f>
        <v>0</v>
      </c>
      <c r="K14" s="74">
        <f>'1-Entr&amp;UEta'!$B$40</f>
        <v>0</v>
      </c>
      <c r="L14" s="284" t="str">
        <f>'1-Entr&amp;UEta'!$E$53</f>
        <v/>
      </c>
      <c r="M14" s="284" t="str">
        <f>'1-Entr&amp;UEta'!$E$54</f>
        <v/>
      </c>
      <c r="N14" s="284" t="str">
        <f>'1-Entr&amp;UEta'!$E$55</f>
        <v/>
      </c>
      <c r="O14" s="76">
        <f>'1-Entr&amp;UEta'!$B$57</f>
        <v>0</v>
      </c>
      <c r="P14" s="77">
        <f>'1-Entr&amp;UEta'!$B$58</f>
        <v>0</v>
      </c>
      <c r="Q14" s="71">
        <f>SUMIFS('2-bassins&amp;etangs'!$N$11:$N$50,'2-bassins&amp;etangs'!$B$11:$B$50,"E")</f>
        <v>0</v>
      </c>
      <c r="R14" s="74">
        <f>SUMIFS('2-bassins&amp;etangs'!$N$11:$N$50,'2-bassins&amp;etangs'!$B$11:$B$50,"B")</f>
        <v>0</v>
      </c>
      <c r="S14" s="74">
        <f>SUMIFS('2-bassins&amp;etangs'!$P$11:$P$50,'2-bassins&amp;etangs'!$B$11:$B$50,"E")</f>
        <v>0</v>
      </c>
      <c r="T14" s="74">
        <f>SUMIFS('2-bassins&amp;etangs'!$P$11:$P$50,'2-bassins&amp;etangs'!$B$11:$B$50,"B")</f>
        <v>0</v>
      </c>
      <c r="U14" s="74" t="e">
        <f>AVERAGEIFS('2-bassins&amp;etangs'!$V$11:$V$50,'2-bassins&amp;etangs'!$B$11:$B$50,"E")</f>
        <v>#DIV/0!</v>
      </c>
      <c r="V14" s="74" t="e">
        <f>AVERAGEIFS('2-bassins&amp;etangs'!$V$11:$V$50,'2-bassins&amp;etangs'!$B$11:$B$50,"B")</f>
        <v>#DIV/0!</v>
      </c>
      <c r="W14" s="74">
        <f>SUMPRODUCT('2-bassins&amp;etangs'!$P$11:$P$50,'2-bassins&amp;etangs'!$Q$11:$Q$50)</f>
        <v>0</v>
      </c>
      <c r="X14" s="74">
        <f>SUMPRODUCT('2-bassins&amp;etangs'!$P$11:$P$50,'2-bassins&amp;etangs'!$R$11:$R$50)</f>
        <v>0</v>
      </c>
      <c r="Y14" s="74">
        <f>SUMPRODUCT('2-bassins&amp;etangs'!$P$11:$P$50,'2-bassins&amp;etangs'!$S$11:$S$50)</f>
        <v>0</v>
      </c>
      <c r="Z14" s="74">
        <f>SUMPRODUCT('2-bassins&amp;etangs'!$P$11:$P$50,'2-bassins&amp;etangs'!$T$11:$T$50)</f>
        <v>0</v>
      </c>
      <c r="AA14" s="74">
        <f>SUMPRODUCT('2-bassins&amp;etangs'!$P$11:$P$50,'2-bassins&amp;etangs'!$U$11:$U$50)</f>
        <v>0</v>
      </c>
      <c r="AF14" s="71" t="str">
        <f>'2-bassins&amp;etangs'!D22</f>
        <v>Néant</v>
      </c>
      <c r="AG14" s="71" t="str">
        <f>'2-bassins&amp;etangs'!E22</f>
        <v>Sans objet</v>
      </c>
      <c r="AH14" s="71" t="str">
        <f>'2-bassins&amp;etangs'!F22</f>
        <v>Sans objet</v>
      </c>
      <c r="AI14" s="71" t="str">
        <f>'2-bassins&amp;etangs'!G22</f>
        <v>.</v>
      </c>
      <c r="AJ14" s="71" t="str">
        <f>'2-bassins&amp;etangs'!H22</f>
        <v>.</v>
      </c>
      <c r="AK14" s="71" t="str">
        <f>'2-bassins&amp;etangs'!I22</f>
        <v>.</v>
      </c>
      <c r="AL14" s="71" t="str">
        <f>'2-bassins&amp;etangs'!J22</f>
        <v>.</v>
      </c>
      <c r="AM14" s="71" t="str">
        <f>'2-bassins&amp;etangs'!K22</f>
        <v>.</v>
      </c>
      <c r="AN14" s="71" t="str">
        <f>'2-bassins&amp;etangs'!L22</f>
        <v>.</v>
      </c>
      <c r="AO14" s="71" t="str">
        <f>'2-bassins&amp;etangs'!M22</f>
        <v>.</v>
      </c>
      <c r="AP14" s="78" t="str">
        <f>'2-bassins&amp;etangs'!N22</f>
        <v>.</v>
      </c>
      <c r="AQ14" s="78" t="str">
        <f>'2-bassins&amp;etangs'!O22</f>
        <v>.</v>
      </c>
      <c r="AR14" s="78" t="str">
        <f>'2-bassins&amp;etangs'!P22</f>
        <v>.</v>
      </c>
      <c r="AS14" s="71" t="str">
        <f>'2-bassins&amp;etangs'!Q22</f>
        <v>.</v>
      </c>
      <c r="AT14" s="71" t="str">
        <f>'2-bassins&amp;etangs'!R22</f>
        <v>.</v>
      </c>
      <c r="AU14" s="71" t="str">
        <f>'2-bassins&amp;etangs'!S22</f>
        <v>.</v>
      </c>
      <c r="AV14" s="71" t="str">
        <f>'2-bassins&amp;etangs'!T22</f>
        <v>.</v>
      </c>
      <c r="AW14" s="71" t="str">
        <f>'2-bassins&amp;etangs'!U22</f>
        <v>.</v>
      </c>
      <c r="AX14" s="71" t="str">
        <f>'2-bassins&amp;etangs'!V22</f>
        <v>.</v>
      </c>
      <c r="AY14" s="71" t="str">
        <f>'2-bassins&amp;etangs'!W22</f>
        <v>.</v>
      </c>
      <c r="AZ14" s="71" t="str">
        <f>'2-bassins&amp;etangs'!X22</f>
        <v>.</v>
      </c>
      <c r="BA14" s="71" t="str">
        <f>'2-bassins&amp;etangs'!Y22</f>
        <v>.</v>
      </c>
      <c r="BB14" s="71" t="str">
        <f>'2-bassins&amp;etangs'!Z22</f>
        <v>.</v>
      </c>
    </row>
    <row r="15" spans="1:54" s="74" customFormat="1" ht="15" thickBot="1" x14ac:dyDescent="0.35">
      <c r="A15" s="269">
        <f>'1-Entr&amp;UEta'!$H$47</f>
        <v>0</v>
      </c>
      <c r="B15" s="74">
        <f>'1-Entr&amp;UEta'!$D$6</f>
        <v>0</v>
      </c>
      <c r="C15" s="74">
        <f>'1-Entr&amp;UEta'!$E$10</f>
        <v>0</v>
      </c>
      <c r="D15" s="74">
        <f>'1-Entr&amp;UEta'!$F$10</f>
        <v>0</v>
      </c>
      <c r="E15" s="75">
        <f>'1-Entr&amp;UEta'!$B$17</f>
        <v>0</v>
      </c>
      <c r="J15" s="75">
        <f>'1-Entr&amp;UEta'!$B$32</f>
        <v>0</v>
      </c>
      <c r="K15" s="74">
        <f>'1-Entr&amp;UEta'!$B$40</f>
        <v>0</v>
      </c>
      <c r="L15" s="284" t="str">
        <f>'1-Entr&amp;UEta'!$E$53</f>
        <v/>
      </c>
      <c r="M15" s="284" t="str">
        <f>'1-Entr&amp;UEta'!$E$54</f>
        <v/>
      </c>
      <c r="N15" s="284" t="str">
        <f>'1-Entr&amp;UEta'!$E$55</f>
        <v/>
      </c>
      <c r="O15" s="76">
        <f>'1-Entr&amp;UEta'!$B$57</f>
        <v>0</v>
      </c>
      <c r="P15" s="77">
        <f>'1-Entr&amp;UEta'!$B$58</f>
        <v>0</v>
      </c>
      <c r="Q15" s="71">
        <f>SUMIFS('2-bassins&amp;etangs'!$N$11:$N$50,'2-bassins&amp;etangs'!$B$11:$B$50,"E")</f>
        <v>0</v>
      </c>
      <c r="R15" s="74">
        <f>SUMIFS('2-bassins&amp;etangs'!$N$11:$N$50,'2-bassins&amp;etangs'!$B$11:$B$50,"B")</f>
        <v>0</v>
      </c>
      <c r="S15" s="74">
        <f>SUMIFS('2-bassins&amp;etangs'!$P$11:$P$50,'2-bassins&amp;etangs'!$B$11:$B$50,"E")</f>
        <v>0</v>
      </c>
      <c r="T15" s="74">
        <f>SUMIFS('2-bassins&amp;etangs'!$P$11:$P$50,'2-bassins&amp;etangs'!$B$11:$B$50,"B")</f>
        <v>0</v>
      </c>
      <c r="U15" s="74" t="e">
        <f>AVERAGEIFS('2-bassins&amp;etangs'!$V$11:$V$50,'2-bassins&amp;etangs'!$B$11:$B$50,"E")</f>
        <v>#DIV/0!</v>
      </c>
      <c r="V15" s="74" t="e">
        <f>AVERAGEIFS('2-bassins&amp;etangs'!$V$11:$V$50,'2-bassins&amp;etangs'!$B$11:$B$50,"B")</f>
        <v>#DIV/0!</v>
      </c>
      <c r="W15" s="74">
        <f>SUMPRODUCT('2-bassins&amp;etangs'!$P$11:$P$50,'2-bassins&amp;etangs'!$Q$11:$Q$50)</f>
        <v>0</v>
      </c>
      <c r="X15" s="74">
        <f>SUMPRODUCT('2-bassins&amp;etangs'!$P$11:$P$50,'2-bassins&amp;etangs'!$R$11:$R$50)</f>
        <v>0</v>
      </c>
      <c r="Y15" s="74">
        <f>SUMPRODUCT('2-bassins&amp;etangs'!$P$11:$P$50,'2-bassins&amp;etangs'!$S$11:$S$50)</f>
        <v>0</v>
      </c>
      <c r="Z15" s="74">
        <f>SUMPRODUCT('2-bassins&amp;etangs'!$P$11:$P$50,'2-bassins&amp;etangs'!$T$11:$T$50)</f>
        <v>0</v>
      </c>
      <c r="AA15" s="74">
        <f>SUMPRODUCT('2-bassins&amp;etangs'!$P$11:$P$50,'2-bassins&amp;etangs'!$U$11:$U$50)</f>
        <v>0</v>
      </c>
      <c r="AF15" s="71" t="str">
        <f>'2-bassins&amp;etangs'!D23</f>
        <v>Néant</v>
      </c>
      <c r="AG15" s="71" t="str">
        <f>'2-bassins&amp;etangs'!E23</f>
        <v>Sans objet</v>
      </c>
      <c r="AH15" s="71" t="str">
        <f>'2-bassins&amp;etangs'!F23</f>
        <v>Sans objet</v>
      </c>
      <c r="AI15" s="71" t="str">
        <f>'2-bassins&amp;etangs'!G23</f>
        <v>.</v>
      </c>
      <c r="AJ15" s="71" t="str">
        <f>'2-bassins&amp;etangs'!H23</f>
        <v>.</v>
      </c>
      <c r="AK15" s="71" t="str">
        <f>'2-bassins&amp;etangs'!I23</f>
        <v>.</v>
      </c>
      <c r="AL15" s="71" t="str">
        <f>'2-bassins&amp;etangs'!J23</f>
        <v>.</v>
      </c>
      <c r="AM15" s="71" t="str">
        <f>'2-bassins&amp;etangs'!K23</f>
        <v>.</v>
      </c>
      <c r="AN15" s="71" t="str">
        <f>'2-bassins&amp;etangs'!L23</f>
        <v>.</v>
      </c>
      <c r="AO15" s="71" t="str">
        <f>'2-bassins&amp;etangs'!M23</f>
        <v>.</v>
      </c>
      <c r="AP15" s="78" t="str">
        <f>'2-bassins&amp;etangs'!N23</f>
        <v>.</v>
      </c>
      <c r="AQ15" s="78" t="str">
        <f>'2-bassins&amp;etangs'!O23</f>
        <v>.</v>
      </c>
      <c r="AR15" s="78" t="str">
        <f>'2-bassins&amp;etangs'!P23</f>
        <v>.</v>
      </c>
      <c r="AS15" s="71" t="str">
        <f>'2-bassins&amp;etangs'!Q23</f>
        <v>.</v>
      </c>
      <c r="AT15" s="71" t="str">
        <f>'2-bassins&amp;etangs'!R23</f>
        <v>.</v>
      </c>
      <c r="AU15" s="71" t="str">
        <f>'2-bassins&amp;etangs'!S23</f>
        <v>.</v>
      </c>
      <c r="AV15" s="71" t="str">
        <f>'2-bassins&amp;etangs'!T23</f>
        <v>.</v>
      </c>
      <c r="AW15" s="71" t="str">
        <f>'2-bassins&amp;etangs'!U23</f>
        <v>.</v>
      </c>
      <c r="AX15" s="71" t="str">
        <f>'2-bassins&amp;etangs'!V23</f>
        <v>.</v>
      </c>
      <c r="AY15" s="71" t="str">
        <f>'2-bassins&amp;etangs'!W23</f>
        <v>.</v>
      </c>
      <c r="AZ15" s="71" t="str">
        <f>'2-bassins&amp;etangs'!X23</f>
        <v>.</v>
      </c>
      <c r="BA15" s="71" t="str">
        <f>'2-bassins&amp;etangs'!Y23</f>
        <v>.</v>
      </c>
      <c r="BB15" s="71" t="str">
        <f>'2-bassins&amp;etangs'!Z23</f>
        <v>.</v>
      </c>
    </row>
    <row r="16" spans="1:54" s="74" customFormat="1" ht="15" thickBot="1" x14ac:dyDescent="0.35">
      <c r="A16" s="269">
        <f>'1-Entr&amp;UEta'!$H$47</f>
        <v>0</v>
      </c>
      <c r="B16" s="74">
        <f>'1-Entr&amp;UEta'!$D$6</f>
        <v>0</v>
      </c>
      <c r="C16" s="74">
        <f>'1-Entr&amp;UEta'!$E$10</f>
        <v>0</v>
      </c>
      <c r="D16" s="74">
        <f>'1-Entr&amp;UEta'!$F$10</f>
        <v>0</v>
      </c>
      <c r="E16" s="75">
        <f>'1-Entr&amp;UEta'!$B$17</f>
        <v>0</v>
      </c>
      <c r="J16" s="75">
        <f>'1-Entr&amp;UEta'!$B$32</f>
        <v>0</v>
      </c>
      <c r="K16" s="74">
        <f>'1-Entr&amp;UEta'!$B$40</f>
        <v>0</v>
      </c>
      <c r="L16" s="284" t="str">
        <f>'1-Entr&amp;UEta'!$E$53</f>
        <v/>
      </c>
      <c r="M16" s="284" t="str">
        <f>'1-Entr&amp;UEta'!$E$54</f>
        <v/>
      </c>
      <c r="N16" s="284" t="str">
        <f>'1-Entr&amp;UEta'!$E$55</f>
        <v/>
      </c>
      <c r="O16" s="76">
        <f>'1-Entr&amp;UEta'!$B$57</f>
        <v>0</v>
      </c>
      <c r="P16" s="77">
        <f>'1-Entr&amp;UEta'!$B$58</f>
        <v>0</v>
      </c>
      <c r="Q16" s="71">
        <f>SUMIFS('2-bassins&amp;etangs'!$N$11:$N$50,'2-bassins&amp;etangs'!$B$11:$B$50,"E")</f>
        <v>0</v>
      </c>
      <c r="R16" s="74">
        <f>SUMIFS('2-bassins&amp;etangs'!$N$11:$N$50,'2-bassins&amp;etangs'!$B$11:$B$50,"B")</f>
        <v>0</v>
      </c>
      <c r="S16" s="74">
        <f>SUMIFS('2-bassins&amp;etangs'!$P$11:$P$50,'2-bassins&amp;etangs'!$B$11:$B$50,"E")</f>
        <v>0</v>
      </c>
      <c r="T16" s="74">
        <f>SUMIFS('2-bassins&amp;etangs'!$P$11:$P$50,'2-bassins&amp;etangs'!$B$11:$B$50,"B")</f>
        <v>0</v>
      </c>
      <c r="U16" s="74" t="e">
        <f>AVERAGEIFS('2-bassins&amp;etangs'!$V$11:$V$50,'2-bassins&amp;etangs'!$B$11:$B$50,"E")</f>
        <v>#DIV/0!</v>
      </c>
      <c r="V16" s="74" t="e">
        <f>AVERAGEIFS('2-bassins&amp;etangs'!$V$11:$V$50,'2-bassins&amp;etangs'!$B$11:$B$50,"B")</f>
        <v>#DIV/0!</v>
      </c>
      <c r="W16" s="74">
        <f>SUMPRODUCT('2-bassins&amp;etangs'!$P$11:$P$50,'2-bassins&amp;etangs'!$Q$11:$Q$50)</f>
        <v>0</v>
      </c>
      <c r="X16" s="74">
        <f>SUMPRODUCT('2-bassins&amp;etangs'!$P$11:$P$50,'2-bassins&amp;etangs'!$R$11:$R$50)</f>
        <v>0</v>
      </c>
      <c r="Y16" s="74">
        <f>SUMPRODUCT('2-bassins&amp;etangs'!$P$11:$P$50,'2-bassins&amp;etangs'!$S$11:$S$50)</f>
        <v>0</v>
      </c>
      <c r="Z16" s="74">
        <f>SUMPRODUCT('2-bassins&amp;etangs'!$P$11:$P$50,'2-bassins&amp;etangs'!$T$11:$T$50)</f>
        <v>0</v>
      </c>
      <c r="AA16" s="74">
        <f>SUMPRODUCT('2-bassins&amp;etangs'!$P$11:$P$50,'2-bassins&amp;etangs'!$U$11:$U$50)</f>
        <v>0</v>
      </c>
      <c r="AF16" s="71" t="str">
        <f>'2-bassins&amp;etangs'!D24</f>
        <v>Néant</v>
      </c>
      <c r="AG16" s="71" t="str">
        <f>'2-bassins&amp;etangs'!E24</f>
        <v>Sans objet</v>
      </c>
      <c r="AH16" s="71" t="str">
        <f>'2-bassins&amp;etangs'!F24</f>
        <v>Sans objet</v>
      </c>
      <c r="AI16" s="71" t="str">
        <f>'2-bassins&amp;etangs'!G24</f>
        <v>.</v>
      </c>
      <c r="AJ16" s="71" t="str">
        <f>'2-bassins&amp;etangs'!H24</f>
        <v>.</v>
      </c>
      <c r="AK16" s="71" t="str">
        <f>'2-bassins&amp;etangs'!I24</f>
        <v>.</v>
      </c>
      <c r="AL16" s="71" t="str">
        <f>'2-bassins&amp;etangs'!J24</f>
        <v>.</v>
      </c>
      <c r="AM16" s="71" t="str">
        <f>'2-bassins&amp;etangs'!K24</f>
        <v>.</v>
      </c>
      <c r="AN16" s="71" t="str">
        <f>'2-bassins&amp;etangs'!L24</f>
        <v>.</v>
      </c>
      <c r="AO16" s="71" t="str">
        <f>'2-bassins&amp;etangs'!M24</f>
        <v>.</v>
      </c>
      <c r="AP16" s="78" t="str">
        <f>'2-bassins&amp;etangs'!N24</f>
        <v>.</v>
      </c>
      <c r="AQ16" s="78" t="str">
        <f>'2-bassins&amp;etangs'!O24</f>
        <v>.</v>
      </c>
      <c r="AR16" s="78" t="str">
        <f>'2-bassins&amp;etangs'!P24</f>
        <v>.</v>
      </c>
      <c r="AS16" s="71" t="str">
        <f>'2-bassins&amp;etangs'!Q24</f>
        <v>.</v>
      </c>
      <c r="AT16" s="71" t="str">
        <f>'2-bassins&amp;etangs'!R24</f>
        <v>.</v>
      </c>
      <c r="AU16" s="71" t="str">
        <f>'2-bassins&amp;etangs'!S24</f>
        <v>.</v>
      </c>
      <c r="AV16" s="71" t="str">
        <f>'2-bassins&amp;etangs'!T24</f>
        <v>.</v>
      </c>
      <c r="AW16" s="71" t="str">
        <f>'2-bassins&amp;etangs'!U24</f>
        <v>.</v>
      </c>
      <c r="AX16" s="71" t="str">
        <f>'2-bassins&amp;etangs'!V24</f>
        <v>.</v>
      </c>
      <c r="AY16" s="71" t="str">
        <f>'2-bassins&amp;etangs'!W24</f>
        <v>.</v>
      </c>
      <c r="AZ16" s="71" t="str">
        <f>'2-bassins&amp;etangs'!X24</f>
        <v>.</v>
      </c>
      <c r="BA16" s="71" t="str">
        <f>'2-bassins&amp;etangs'!Y24</f>
        <v>.</v>
      </c>
      <c r="BB16" s="71" t="str">
        <f>'2-bassins&amp;etangs'!Z24</f>
        <v>.</v>
      </c>
    </row>
    <row r="17" spans="1:54" s="74" customFormat="1" ht="15" thickBot="1" x14ac:dyDescent="0.35">
      <c r="A17" s="269">
        <f>'1-Entr&amp;UEta'!$H$47</f>
        <v>0</v>
      </c>
      <c r="B17" s="74">
        <f>'1-Entr&amp;UEta'!$D$6</f>
        <v>0</v>
      </c>
      <c r="C17" s="74">
        <f>'1-Entr&amp;UEta'!$E$10</f>
        <v>0</v>
      </c>
      <c r="D17" s="74">
        <f>'1-Entr&amp;UEta'!$F$10</f>
        <v>0</v>
      </c>
      <c r="E17" s="75">
        <f>'1-Entr&amp;UEta'!$B$17</f>
        <v>0</v>
      </c>
      <c r="J17" s="75">
        <f>'1-Entr&amp;UEta'!$B$32</f>
        <v>0</v>
      </c>
      <c r="K17" s="74">
        <f>'1-Entr&amp;UEta'!$B$40</f>
        <v>0</v>
      </c>
      <c r="L17" s="284" t="str">
        <f>'1-Entr&amp;UEta'!$E$53</f>
        <v/>
      </c>
      <c r="M17" s="284" t="str">
        <f>'1-Entr&amp;UEta'!$E$54</f>
        <v/>
      </c>
      <c r="N17" s="284" t="str">
        <f>'1-Entr&amp;UEta'!$E$55</f>
        <v/>
      </c>
      <c r="O17" s="76">
        <f>'1-Entr&amp;UEta'!$B$57</f>
        <v>0</v>
      </c>
      <c r="P17" s="77">
        <f>'1-Entr&amp;UEta'!$B$58</f>
        <v>0</v>
      </c>
      <c r="Q17" s="71">
        <f>SUMIFS('2-bassins&amp;etangs'!$N$11:$N$50,'2-bassins&amp;etangs'!$B$11:$B$50,"E")</f>
        <v>0</v>
      </c>
      <c r="R17" s="74">
        <f>SUMIFS('2-bassins&amp;etangs'!$N$11:$N$50,'2-bassins&amp;etangs'!$B$11:$B$50,"B")</f>
        <v>0</v>
      </c>
      <c r="S17" s="74">
        <f>SUMIFS('2-bassins&amp;etangs'!$P$11:$P$50,'2-bassins&amp;etangs'!$B$11:$B$50,"E")</f>
        <v>0</v>
      </c>
      <c r="T17" s="74">
        <f>SUMIFS('2-bassins&amp;etangs'!$P$11:$P$50,'2-bassins&amp;etangs'!$B$11:$B$50,"B")</f>
        <v>0</v>
      </c>
      <c r="U17" s="74" t="e">
        <f>AVERAGEIFS('2-bassins&amp;etangs'!$V$11:$V$50,'2-bassins&amp;etangs'!$B$11:$B$50,"E")</f>
        <v>#DIV/0!</v>
      </c>
      <c r="V17" s="74" t="e">
        <f>AVERAGEIFS('2-bassins&amp;etangs'!$V$11:$V$50,'2-bassins&amp;etangs'!$B$11:$B$50,"B")</f>
        <v>#DIV/0!</v>
      </c>
      <c r="W17" s="74">
        <f>SUMPRODUCT('2-bassins&amp;etangs'!$P$11:$P$50,'2-bassins&amp;etangs'!$Q$11:$Q$50)</f>
        <v>0</v>
      </c>
      <c r="X17" s="74">
        <f>SUMPRODUCT('2-bassins&amp;etangs'!$P$11:$P$50,'2-bassins&amp;etangs'!$R$11:$R$50)</f>
        <v>0</v>
      </c>
      <c r="Y17" s="74">
        <f>SUMPRODUCT('2-bassins&amp;etangs'!$P$11:$P$50,'2-bassins&amp;etangs'!$S$11:$S$50)</f>
        <v>0</v>
      </c>
      <c r="Z17" s="74">
        <f>SUMPRODUCT('2-bassins&amp;etangs'!$P$11:$P$50,'2-bassins&amp;etangs'!$T$11:$T$50)</f>
        <v>0</v>
      </c>
      <c r="AA17" s="74">
        <f>SUMPRODUCT('2-bassins&amp;etangs'!$P$11:$P$50,'2-bassins&amp;etangs'!$U$11:$U$50)</f>
        <v>0</v>
      </c>
      <c r="AF17" s="71" t="str">
        <f>'2-bassins&amp;etangs'!D25</f>
        <v>Néant</v>
      </c>
      <c r="AG17" s="71" t="str">
        <f>'2-bassins&amp;etangs'!E25</f>
        <v>Sans objet</v>
      </c>
      <c r="AH17" s="71" t="str">
        <f>'2-bassins&amp;etangs'!F25</f>
        <v>Sans objet</v>
      </c>
      <c r="AI17" s="71" t="str">
        <f>'2-bassins&amp;etangs'!G25</f>
        <v>.</v>
      </c>
      <c r="AJ17" s="71" t="str">
        <f>'2-bassins&amp;etangs'!H25</f>
        <v>.</v>
      </c>
      <c r="AK17" s="71" t="str">
        <f>'2-bassins&amp;etangs'!I25</f>
        <v>.</v>
      </c>
      <c r="AL17" s="71" t="str">
        <f>'2-bassins&amp;etangs'!J25</f>
        <v>.</v>
      </c>
      <c r="AM17" s="71" t="str">
        <f>'2-bassins&amp;etangs'!K25</f>
        <v>.</v>
      </c>
      <c r="AN17" s="71" t="str">
        <f>'2-bassins&amp;etangs'!L25</f>
        <v>.</v>
      </c>
      <c r="AO17" s="71" t="str">
        <f>'2-bassins&amp;etangs'!M25</f>
        <v>.</v>
      </c>
      <c r="AP17" s="78" t="str">
        <f>'2-bassins&amp;etangs'!N25</f>
        <v>.</v>
      </c>
      <c r="AQ17" s="78" t="str">
        <f>'2-bassins&amp;etangs'!O25</f>
        <v>.</v>
      </c>
      <c r="AR17" s="78" t="str">
        <f>'2-bassins&amp;etangs'!P25</f>
        <v>.</v>
      </c>
      <c r="AS17" s="71" t="str">
        <f>'2-bassins&amp;etangs'!Q25</f>
        <v>.</v>
      </c>
      <c r="AT17" s="71" t="str">
        <f>'2-bassins&amp;etangs'!R25</f>
        <v>.</v>
      </c>
      <c r="AU17" s="71" t="str">
        <f>'2-bassins&amp;etangs'!S25</f>
        <v>.</v>
      </c>
      <c r="AV17" s="71" t="str">
        <f>'2-bassins&amp;etangs'!T25</f>
        <v>.</v>
      </c>
      <c r="AW17" s="71" t="str">
        <f>'2-bassins&amp;etangs'!U25</f>
        <v>.</v>
      </c>
      <c r="AX17" s="71" t="str">
        <f>'2-bassins&amp;etangs'!V25</f>
        <v>.</v>
      </c>
      <c r="AY17" s="71" t="str">
        <f>'2-bassins&amp;etangs'!W25</f>
        <v>.</v>
      </c>
      <c r="AZ17" s="71" t="str">
        <f>'2-bassins&amp;etangs'!X25</f>
        <v>.</v>
      </c>
      <c r="BA17" s="71" t="str">
        <f>'2-bassins&amp;etangs'!Y25</f>
        <v>.</v>
      </c>
      <c r="BB17" s="71" t="str">
        <f>'2-bassins&amp;etangs'!Z25</f>
        <v>.</v>
      </c>
    </row>
    <row r="18" spans="1:54" s="74" customFormat="1" ht="15" thickBot="1" x14ac:dyDescent="0.35">
      <c r="A18" s="269">
        <f>'1-Entr&amp;UEta'!$H$47</f>
        <v>0</v>
      </c>
      <c r="B18" s="74">
        <f>'1-Entr&amp;UEta'!$D$6</f>
        <v>0</v>
      </c>
      <c r="C18" s="74">
        <f>'1-Entr&amp;UEta'!$E$10</f>
        <v>0</v>
      </c>
      <c r="D18" s="74">
        <f>'1-Entr&amp;UEta'!$F$10</f>
        <v>0</v>
      </c>
      <c r="E18" s="75">
        <f>'1-Entr&amp;UEta'!$B$17</f>
        <v>0</v>
      </c>
      <c r="J18" s="75">
        <f>'1-Entr&amp;UEta'!$B$32</f>
        <v>0</v>
      </c>
      <c r="K18" s="74">
        <f>'1-Entr&amp;UEta'!$B$40</f>
        <v>0</v>
      </c>
      <c r="L18" s="284" t="str">
        <f>'1-Entr&amp;UEta'!$E$53</f>
        <v/>
      </c>
      <c r="M18" s="284" t="str">
        <f>'1-Entr&amp;UEta'!$E$54</f>
        <v/>
      </c>
      <c r="N18" s="284" t="str">
        <f>'1-Entr&amp;UEta'!$E$55</f>
        <v/>
      </c>
      <c r="O18" s="76">
        <f>'1-Entr&amp;UEta'!$B$57</f>
        <v>0</v>
      </c>
      <c r="P18" s="77">
        <f>'1-Entr&amp;UEta'!$B$58</f>
        <v>0</v>
      </c>
      <c r="Q18" s="71">
        <f>SUMIFS('2-bassins&amp;etangs'!$N$11:$N$50,'2-bassins&amp;etangs'!$B$11:$B$50,"E")</f>
        <v>0</v>
      </c>
      <c r="R18" s="74">
        <f>SUMIFS('2-bassins&amp;etangs'!$N$11:$N$50,'2-bassins&amp;etangs'!$B$11:$B$50,"B")</f>
        <v>0</v>
      </c>
      <c r="S18" s="74">
        <f>SUMIFS('2-bassins&amp;etangs'!$P$11:$P$50,'2-bassins&amp;etangs'!$B$11:$B$50,"E")</f>
        <v>0</v>
      </c>
      <c r="T18" s="74">
        <f>SUMIFS('2-bassins&amp;etangs'!$P$11:$P$50,'2-bassins&amp;etangs'!$B$11:$B$50,"B")</f>
        <v>0</v>
      </c>
      <c r="U18" s="74" t="e">
        <f>AVERAGEIFS('2-bassins&amp;etangs'!$V$11:$V$50,'2-bassins&amp;etangs'!$B$11:$B$50,"E")</f>
        <v>#DIV/0!</v>
      </c>
      <c r="V18" s="74" t="e">
        <f>AVERAGEIFS('2-bassins&amp;etangs'!$V$11:$V$50,'2-bassins&amp;etangs'!$B$11:$B$50,"B")</f>
        <v>#DIV/0!</v>
      </c>
      <c r="W18" s="74">
        <f>SUMPRODUCT('2-bassins&amp;etangs'!$P$11:$P$50,'2-bassins&amp;etangs'!$Q$11:$Q$50)</f>
        <v>0</v>
      </c>
      <c r="X18" s="74">
        <f>SUMPRODUCT('2-bassins&amp;etangs'!$P$11:$P$50,'2-bassins&amp;etangs'!$R$11:$R$50)</f>
        <v>0</v>
      </c>
      <c r="Y18" s="74">
        <f>SUMPRODUCT('2-bassins&amp;etangs'!$P$11:$P$50,'2-bassins&amp;etangs'!$S$11:$S$50)</f>
        <v>0</v>
      </c>
      <c r="Z18" s="74">
        <f>SUMPRODUCT('2-bassins&amp;etangs'!$P$11:$P$50,'2-bassins&amp;etangs'!$T$11:$T$50)</f>
        <v>0</v>
      </c>
      <c r="AA18" s="74">
        <f>SUMPRODUCT('2-bassins&amp;etangs'!$P$11:$P$50,'2-bassins&amp;etangs'!$U$11:$U$50)</f>
        <v>0</v>
      </c>
      <c r="AF18" s="71" t="str">
        <f>'2-bassins&amp;etangs'!D26</f>
        <v>Néant</v>
      </c>
      <c r="AG18" s="71" t="str">
        <f>'2-bassins&amp;etangs'!E26</f>
        <v>Sans objet</v>
      </c>
      <c r="AH18" s="71" t="str">
        <f>'2-bassins&amp;etangs'!F26</f>
        <v>Sans objet</v>
      </c>
      <c r="AI18" s="71" t="str">
        <f>'2-bassins&amp;etangs'!G26</f>
        <v>.</v>
      </c>
      <c r="AJ18" s="71" t="str">
        <f>'2-bassins&amp;etangs'!H26</f>
        <v>.</v>
      </c>
      <c r="AK18" s="71" t="str">
        <f>'2-bassins&amp;etangs'!I26</f>
        <v>.</v>
      </c>
      <c r="AL18" s="71" t="str">
        <f>'2-bassins&amp;etangs'!J26</f>
        <v>.</v>
      </c>
      <c r="AM18" s="71" t="str">
        <f>'2-bassins&amp;etangs'!K26</f>
        <v>.</v>
      </c>
      <c r="AN18" s="71" t="str">
        <f>'2-bassins&amp;etangs'!L26</f>
        <v>.</v>
      </c>
      <c r="AO18" s="71" t="str">
        <f>'2-bassins&amp;etangs'!M26</f>
        <v>.</v>
      </c>
      <c r="AP18" s="78" t="str">
        <f>'2-bassins&amp;etangs'!N26</f>
        <v>.</v>
      </c>
      <c r="AQ18" s="78" t="str">
        <f>'2-bassins&amp;etangs'!O26</f>
        <v>.</v>
      </c>
      <c r="AR18" s="78" t="str">
        <f>'2-bassins&amp;etangs'!P26</f>
        <v>.</v>
      </c>
      <c r="AS18" s="71" t="str">
        <f>'2-bassins&amp;etangs'!Q26</f>
        <v>.</v>
      </c>
      <c r="AT18" s="71" t="str">
        <f>'2-bassins&amp;etangs'!R26</f>
        <v>.</v>
      </c>
      <c r="AU18" s="71" t="str">
        <f>'2-bassins&amp;etangs'!S26</f>
        <v>.</v>
      </c>
      <c r="AV18" s="71" t="str">
        <f>'2-bassins&amp;etangs'!T26</f>
        <v>.</v>
      </c>
      <c r="AW18" s="71" t="str">
        <f>'2-bassins&amp;etangs'!U26</f>
        <v>.</v>
      </c>
      <c r="AX18" s="71" t="str">
        <f>'2-bassins&amp;etangs'!V26</f>
        <v>.</v>
      </c>
      <c r="AY18" s="71" t="str">
        <f>'2-bassins&amp;etangs'!W26</f>
        <v>.</v>
      </c>
      <c r="AZ18" s="71" t="str">
        <f>'2-bassins&amp;etangs'!X26</f>
        <v>.</v>
      </c>
      <c r="BA18" s="71" t="str">
        <f>'2-bassins&amp;etangs'!Y26</f>
        <v>.</v>
      </c>
      <c r="BB18" s="71" t="str">
        <f>'2-bassins&amp;etangs'!Z26</f>
        <v>.</v>
      </c>
    </row>
    <row r="19" spans="1:54" s="74" customFormat="1" ht="15" thickBot="1" x14ac:dyDescent="0.35">
      <c r="A19" s="269">
        <f>'1-Entr&amp;UEta'!$H$47</f>
        <v>0</v>
      </c>
      <c r="B19" s="74">
        <f>'1-Entr&amp;UEta'!$D$6</f>
        <v>0</v>
      </c>
      <c r="C19" s="74">
        <f>'1-Entr&amp;UEta'!$E$10</f>
        <v>0</v>
      </c>
      <c r="D19" s="74">
        <f>'1-Entr&amp;UEta'!$F$10</f>
        <v>0</v>
      </c>
      <c r="E19" s="75">
        <f>'1-Entr&amp;UEta'!$B$17</f>
        <v>0</v>
      </c>
      <c r="J19" s="75">
        <f>'1-Entr&amp;UEta'!$B$32</f>
        <v>0</v>
      </c>
      <c r="K19" s="74">
        <f>'1-Entr&amp;UEta'!$B$40</f>
        <v>0</v>
      </c>
      <c r="L19" s="284" t="str">
        <f>'1-Entr&amp;UEta'!$E$53</f>
        <v/>
      </c>
      <c r="M19" s="284" t="str">
        <f>'1-Entr&amp;UEta'!$E$54</f>
        <v/>
      </c>
      <c r="N19" s="284" t="str">
        <f>'1-Entr&amp;UEta'!$E$55</f>
        <v/>
      </c>
      <c r="O19" s="76">
        <f>'1-Entr&amp;UEta'!$B$57</f>
        <v>0</v>
      </c>
      <c r="P19" s="77">
        <f>'1-Entr&amp;UEta'!$B$58</f>
        <v>0</v>
      </c>
      <c r="Q19" s="71">
        <f>SUMIFS('2-bassins&amp;etangs'!$N$11:$N$50,'2-bassins&amp;etangs'!$B$11:$B$50,"E")</f>
        <v>0</v>
      </c>
      <c r="R19" s="74">
        <f>SUMIFS('2-bassins&amp;etangs'!$N$11:$N$50,'2-bassins&amp;etangs'!$B$11:$B$50,"B")</f>
        <v>0</v>
      </c>
      <c r="S19" s="74">
        <f>SUMIFS('2-bassins&amp;etangs'!$P$11:$P$50,'2-bassins&amp;etangs'!$B$11:$B$50,"E")</f>
        <v>0</v>
      </c>
      <c r="T19" s="74">
        <f>SUMIFS('2-bassins&amp;etangs'!$P$11:$P$50,'2-bassins&amp;etangs'!$B$11:$B$50,"B")</f>
        <v>0</v>
      </c>
      <c r="U19" s="74" t="e">
        <f>AVERAGEIFS('2-bassins&amp;etangs'!$V$11:$V$50,'2-bassins&amp;etangs'!$B$11:$B$50,"E")</f>
        <v>#DIV/0!</v>
      </c>
      <c r="V19" s="74" t="e">
        <f>AVERAGEIFS('2-bassins&amp;etangs'!$V$11:$V$50,'2-bassins&amp;etangs'!$B$11:$B$50,"B")</f>
        <v>#DIV/0!</v>
      </c>
      <c r="W19" s="74">
        <f>SUMPRODUCT('2-bassins&amp;etangs'!$P$11:$P$50,'2-bassins&amp;etangs'!$Q$11:$Q$50)</f>
        <v>0</v>
      </c>
      <c r="X19" s="74">
        <f>SUMPRODUCT('2-bassins&amp;etangs'!$P$11:$P$50,'2-bassins&amp;etangs'!$R$11:$R$50)</f>
        <v>0</v>
      </c>
      <c r="Y19" s="74">
        <f>SUMPRODUCT('2-bassins&amp;etangs'!$P$11:$P$50,'2-bassins&amp;etangs'!$S$11:$S$50)</f>
        <v>0</v>
      </c>
      <c r="Z19" s="74">
        <f>SUMPRODUCT('2-bassins&amp;etangs'!$P$11:$P$50,'2-bassins&amp;etangs'!$T$11:$T$50)</f>
        <v>0</v>
      </c>
      <c r="AA19" s="74">
        <f>SUMPRODUCT('2-bassins&amp;etangs'!$P$11:$P$50,'2-bassins&amp;etangs'!$U$11:$U$50)</f>
        <v>0</v>
      </c>
      <c r="AF19" s="71" t="str">
        <f>'2-bassins&amp;etangs'!D27</f>
        <v>Néant</v>
      </c>
      <c r="AG19" s="71" t="str">
        <f>'2-bassins&amp;etangs'!E27</f>
        <v>Sans objet</v>
      </c>
      <c r="AH19" s="71" t="str">
        <f>'2-bassins&amp;etangs'!F27</f>
        <v>Sans objet</v>
      </c>
      <c r="AI19" s="71" t="str">
        <f>'2-bassins&amp;etangs'!G27</f>
        <v>.</v>
      </c>
      <c r="AJ19" s="71" t="str">
        <f>'2-bassins&amp;etangs'!H27</f>
        <v>.</v>
      </c>
      <c r="AK19" s="71" t="str">
        <f>'2-bassins&amp;etangs'!I27</f>
        <v>.</v>
      </c>
      <c r="AL19" s="71" t="str">
        <f>'2-bassins&amp;etangs'!J27</f>
        <v>.</v>
      </c>
      <c r="AM19" s="71" t="str">
        <f>'2-bassins&amp;etangs'!K27</f>
        <v>.</v>
      </c>
      <c r="AN19" s="71" t="str">
        <f>'2-bassins&amp;etangs'!L27</f>
        <v>.</v>
      </c>
      <c r="AO19" s="71" t="str">
        <f>'2-bassins&amp;etangs'!M27</f>
        <v>.</v>
      </c>
      <c r="AP19" s="78" t="str">
        <f>'2-bassins&amp;etangs'!N27</f>
        <v>.</v>
      </c>
      <c r="AQ19" s="78" t="str">
        <f>'2-bassins&amp;etangs'!O27</f>
        <v>.</v>
      </c>
      <c r="AR19" s="78" t="str">
        <f>'2-bassins&amp;etangs'!P27</f>
        <v>.</v>
      </c>
      <c r="AS19" s="71" t="str">
        <f>'2-bassins&amp;etangs'!Q27</f>
        <v>.</v>
      </c>
      <c r="AT19" s="71" t="str">
        <f>'2-bassins&amp;etangs'!R27</f>
        <v>.</v>
      </c>
      <c r="AU19" s="71" t="str">
        <f>'2-bassins&amp;etangs'!S27</f>
        <v>.</v>
      </c>
      <c r="AV19" s="71" t="str">
        <f>'2-bassins&amp;etangs'!T27</f>
        <v>.</v>
      </c>
      <c r="AW19" s="71" t="str">
        <f>'2-bassins&amp;etangs'!U27</f>
        <v>.</v>
      </c>
      <c r="AX19" s="71" t="str">
        <f>'2-bassins&amp;etangs'!V27</f>
        <v>.</v>
      </c>
      <c r="AY19" s="71" t="str">
        <f>'2-bassins&amp;etangs'!W27</f>
        <v>.</v>
      </c>
      <c r="AZ19" s="71" t="str">
        <f>'2-bassins&amp;etangs'!X27</f>
        <v>.</v>
      </c>
      <c r="BA19" s="71" t="str">
        <f>'2-bassins&amp;etangs'!Y27</f>
        <v>.</v>
      </c>
      <c r="BB19" s="71" t="str">
        <f>'2-bassins&amp;etangs'!Z27</f>
        <v>.</v>
      </c>
    </row>
    <row r="20" spans="1:54" s="74" customFormat="1" ht="15" thickBot="1" x14ac:dyDescent="0.35">
      <c r="A20" s="269">
        <f>'1-Entr&amp;UEta'!$H$47</f>
        <v>0</v>
      </c>
      <c r="B20" s="74">
        <f>'1-Entr&amp;UEta'!$D$6</f>
        <v>0</v>
      </c>
      <c r="C20" s="74">
        <f>'1-Entr&amp;UEta'!$E$10</f>
        <v>0</v>
      </c>
      <c r="D20" s="74">
        <f>'1-Entr&amp;UEta'!$F$10</f>
        <v>0</v>
      </c>
      <c r="E20" s="75">
        <f>'1-Entr&amp;UEta'!$B$17</f>
        <v>0</v>
      </c>
      <c r="J20" s="75">
        <f>'1-Entr&amp;UEta'!$B$32</f>
        <v>0</v>
      </c>
      <c r="K20" s="74">
        <f>'1-Entr&amp;UEta'!$B$40</f>
        <v>0</v>
      </c>
      <c r="L20" s="284" t="str">
        <f>'1-Entr&amp;UEta'!$E$53</f>
        <v/>
      </c>
      <c r="M20" s="284" t="str">
        <f>'1-Entr&amp;UEta'!$E$54</f>
        <v/>
      </c>
      <c r="N20" s="284" t="str">
        <f>'1-Entr&amp;UEta'!$E$55</f>
        <v/>
      </c>
      <c r="O20" s="76">
        <f>'1-Entr&amp;UEta'!$B$57</f>
        <v>0</v>
      </c>
      <c r="P20" s="77">
        <f>'1-Entr&amp;UEta'!$B$58</f>
        <v>0</v>
      </c>
      <c r="Q20" s="71">
        <f>SUMIFS('2-bassins&amp;etangs'!$N$11:$N$50,'2-bassins&amp;etangs'!$B$11:$B$50,"E")</f>
        <v>0</v>
      </c>
      <c r="R20" s="74">
        <f>SUMIFS('2-bassins&amp;etangs'!$N$11:$N$50,'2-bassins&amp;etangs'!$B$11:$B$50,"B")</f>
        <v>0</v>
      </c>
      <c r="S20" s="74">
        <f>SUMIFS('2-bassins&amp;etangs'!$P$11:$P$50,'2-bassins&amp;etangs'!$B$11:$B$50,"E")</f>
        <v>0</v>
      </c>
      <c r="T20" s="74">
        <f>SUMIFS('2-bassins&amp;etangs'!$P$11:$P$50,'2-bassins&amp;etangs'!$B$11:$B$50,"B")</f>
        <v>0</v>
      </c>
      <c r="U20" s="74" t="e">
        <f>AVERAGEIFS('2-bassins&amp;etangs'!$V$11:$V$50,'2-bassins&amp;etangs'!$B$11:$B$50,"E")</f>
        <v>#DIV/0!</v>
      </c>
      <c r="V20" s="74" t="e">
        <f>AVERAGEIFS('2-bassins&amp;etangs'!$V$11:$V$50,'2-bassins&amp;etangs'!$B$11:$B$50,"B")</f>
        <v>#DIV/0!</v>
      </c>
      <c r="W20" s="74">
        <f>SUMPRODUCT('2-bassins&amp;etangs'!$P$11:$P$50,'2-bassins&amp;etangs'!$Q$11:$Q$50)</f>
        <v>0</v>
      </c>
      <c r="X20" s="74">
        <f>SUMPRODUCT('2-bassins&amp;etangs'!$P$11:$P$50,'2-bassins&amp;etangs'!$R$11:$R$50)</f>
        <v>0</v>
      </c>
      <c r="Y20" s="74">
        <f>SUMPRODUCT('2-bassins&amp;etangs'!$P$11:$P$50,'2-bassins&amp;etangs'!$S$11:$S$50)</f>
        <v>0</v>
      </c>
      <c r="Z20" s="74">
        <f>SUMPRODUCT('2-bassins&amp;etangs'!$P$11:$P$50,'2-bassins&amp;etangs'!$T$11:$T$50)</f>
        <v>0</v>
      </c>
      <c r="AA20" s="74">
        <f>SUMPRODUCT('2-bassins&amp;etangs'!$P$11:$P$50,'2-bassins&amp;etangs'!$U$11:$U$50)</f>
        <v>0</v>
      </c>
      <c r="AF20" s="71" t="str">
        <f>'2-bassins&amp;etangs'!D28</f>
        <v>Néant</v>
      </c>
      <c r="AG20" s="71" t="str">
        <f>'2-bassins&amp;etangs'!E28</f>
        <v>Sans objet</v>
      </c>
      <c r="AH20" s="71" t="str">
        <f>'2-bassins&amp;etangs'!F28</f>
        <v>Sans objet</v>
      </c>
      <c r="AI20" s="71" t="str">
        <f>'2-bassins&amp;etangs'!G28</f>
        <v>.</v>
      </c>
      <c r="AJ20" s="71" t="str">
        <f>'2-bassins&amp;etangs'!H28</f>
        <v>.</v>
      </c>
      <c r="AK20" s="71" t="str">
        <f>'2-bassins&amp;etangs'!I28</f>
        <v>.</v>
      </c>
      <c r="AL20" s="71" t="str">
        <f>'2-bassins&amp;etangs'!J28</f>
        <v>.</v>
      </c>
      <c r="AM20" s="71" t="str">
        <f>'2-bassins&amp;etangs'!K28</f>
        <v>.</v>
      </c>
      <c r="AN20" s="71" t="str">
        <f>'2-bassins&amp;etangs'!L28</f>
        <v>.</v>
      </c>
      <c r="AO20" s="71" t="str">
        <f>'2-bassins&amp;etangs'!M28</f>
        <v>.</v>
      </c>
      <c r="AP20" s="78" t="str">
        <f>'2-bassins&amp;etangs'!N28</f>
        <v>.</v>
      </c>
      <c r="AQ20" s="78" t="str">
        <f>'2-bassins&amp;etangs'!O28</f>
        <v>.</v>
      </c>
      <c r="AR20" s="78" t="str">
        <f>'2-bassins&amp;etangs'!P28</f>
        <v>.</v>
      </c>
      <c r="AS20" s="71" t="str">
        <f>'2-bassins&amp;etangs'!Q28</f>
        <v>.</v>
      </c>
      <c r="AT20" s="71" t="str">
        <f>'2-bassins&amp;etangs'!R28</f>
        <v>.</v>
      </c>
      <c r="AU20" s="71" t="str">
        <f>'2-bassins&amp;etangs'!S28</f>
        <v>.</v>
      </c>
      <c r="AV20" s="71" t="str">
        <f>'2-bassins&amp;etangs'!T28</f>
        <v>.</v>
      </c>
      <c r="AW20" s="71" t="str">
        <f>'2-bassins&amp;etangs'!U28</f>
        <v>.</v>
      </c>
      <c r="AX20" s="71" t="str">
        <f>'2-bassins&amp;etangs'!V28</f>
        <v>.</v>
      </c>
      <c r="AY20" s="71" t="str">
        <f>'2-bassins&amp;etangs'!W28</f>
        <v>.</v>
      </c>
      <c r="AZ20" s="71" t="str">
        <f>'2-bassins&amp;etangs'!X28</f>
        <v>.</v>
      </c>
      <c r="BA20" s="71" t="str">
        <f>'2-bassins&amp;etangs'!Y28</f>
        <v>.</v>
      </c>
      <c r="BB20" s="71" t="str">
        <f>'2-bassins&amp;etangs'!Z28</f>
        <v>.</v>
      </c>
    </row>
    <row r="21" spans="1:54" s="74" customFormat="1" ht="15" thickBot="1" x14ac:dyDescent="0.35">
      <c r="A21" s="269">
        <f>'1-Entr&amp;UEta'!$H$47</f>
        <v>0</v>
      </c>
      <c r="B21" s="74">
        <f>'1-Entr&amp;UEta'!$D$6</f>
        <v>0</v>
      </c>
      <c r="C21" s="74">
        <f>'1-Entr&amp;UEta'!$E$10</f>
        <v>0</v>
      </c>
      <c r="D21" s="74">
        <f>'1-Entr&amp;UEta'!$F$10</f>
        <v>0</v>
      </c>
      <c r="E21" s="75">
        <f>'1-Entr&amp;UEta'!$B$17</f>
        <v>0</v>
      </c>
      <c r="J21" s="75">
        <f>'1-Entr&amp;UEta'!$B$32</f>
        <v>0</v>
      </c>
      <c r="K21" s="74">
        <f>'1-Entr&amp;UEta'!$B$40</f>
        <v>0</v>
      </c>
      <c r="L21" s="284" t="str">
        <f>'1-Entr&amp;UEta'!$E$53</f>
        <v/>
      </c>
      <c r="M21" s="284" t="str">
        <f>'1-Entr&amp;UEta'!$E$54</f>
        <v/>
      </c>
      <c r="N21" s="284" t="str">
        <f>'1-Entr&amp;UEta'!$E$55</f>
        <v/>
      </c>
      <c r="O21" s="76">
        <f>'1-Entr&amp;UEta'!$B$57</f>
        <v>0</v>
      </c>
      <c r="P21" s="77">
        <f>'1-Entr&amp;UEta'!$B$58</f>
        <v>0</v>
      </c>
      <c r="Q21" s="71">
        <f>SUMIFS('2-bassins&amp;etangs'!$N$11:$N$50,'2-bassins&amp;etangs'!$B$11:$B$50,"E")</f>
        <v>0</v>
      </c>
      <c r="R21" s="74">
        <f>SUMIFS('2-bassins&amp;etangs'!$N$11:$N$50,'2-bassins&amp;etangs'!$B$11:$B$50,"B")</f>
        <v>0</v>
      </c>
      <c r="S21" s="74">
        <f>SUMIFS('2-bassins&amp;etangs'!$P$11:$P$50,'2-bassins&amp;etangs'!$B$11:$B$50,"E")</f>
        <v>0</v>
      </c>
      <c r="T21" s="74">
        <f>SUMIFS('2-bassins&amp;etangs'!$P$11:$P$50,'2-bassins&amp;etangs'!$B$11:$B$50,"B")</f>
        <v>0</v>
      </c>
      <c r="U21" s="74" t="e">
        <f>AVERAGEIFS('2-bassins&amp;etangs'!$V$11:$V$50,'2-bassins&amp;etangs'!$B$11:$B$50,"E")</f>
        <v>#DIV/0!</v>
      </c>
      <c r="V21" s="74" t="e">
        <f>AVERAGEIFS('2-bassins&amp;etangs'!$V$11:$V$50,'2-bassins&amp;etangs'!$B$11:$B$50,"B")</f>
        <v>#DIV/0!</v>
      </c>
      <c r="W21" s="74">
        <f>SUMPRODUCT('2-bassins&amp;etangs'!$P$11:$P$50,'2-bassins&amp;etangs'!$Q$11:$Q$50)</f>
        <v>0</v>
      </c>
      <c r="X21" s="74">
        <f>SUMPRODUCT('2-bassins&amp;etangs'!$P$11:$P$50,'2-bassins&amp;etangs'!$R$11:$R$50)</f>
        <v>0</v>
      </c>
      <c r="Y21" s="74">
        <f>SUMPRODUCT('2-bassins&amp;etangs'!$P$11:$P$50,'2-bassins&amp;etangs'!$S$11:$S$50)</f>
        <v>0</v>
      </c>
      <c r="Z21" s="74">
        <f>SUMPRODUCT('2-bassins&amp;etangs'!$P$11:$P$50,'2-bassins&amp;etangs'!$T$11:$T$50)</f>
        <v>0</v>
      </c>
      <c r="AA21" s="74">
        <f>SUMPRODUCT('2-bassins&amp;etangs'!$P$11:$P$50,'2-bassins&amp;etangs'!$U$11:$U$50)</f>
        <v>0</v>
      </c>
      <c r="AF21" s="71" t="str">
        <f>'2-bassins&amp;etangs'!D29</f>
        <v>Néant</v>
      </c>
      <c r="AG21" s="71" t="str">
        <f>'2-bassins&amp;etangs'!E29</f>
        <v>Sans objet</v>
      </c>
      <c r="AH21" s="71" t="str">
        <f>'2-bassins&amp;etangs'!F29</f>
        <v>Sans objet</v>
      </c>
      <c r="AI21" s="71" t="str">
        <f>'2-bassins&amp;etangs'!G29</f>
        <v>.</v>
      </c>
      <c r="AJ21" s="71" t="str">
        <f>'2-bassins&amp;etangs'!H29</f>
        <v>.</v>
      </c>
      <c r="AK21" s="71" t="str">
        <f>'2-bassins&amp;etangs'!I29</f>
        <v>.</v>
      </c>
      <c r="AL21" s="71" t="str">
        <f>'2-bassins&amp;etangs'!J29</f>
        <v>.</v>
      </c>
      <c r="AM21" s="71" t="str">
        <f>'2-bassins&amp;etangs'!K29</f>
        <v>.</v>
      </c>
      <c r="AN21" s="71" t="str">
        <f>'2-bassins&amp;etangs'!L29</f>
        <v>.</v>
      </c>
      <c r="AO21" s="71" t="str">
        <f>'2-bassins&amp;etangs'!M29</f>
        <v>.</v>
      </c>
      <c r="AP21" s="78" t="str">
        <f>'2-bassins&amp;etangs'!N29</f>
        <v>.</v>
      </c>
      <c r="AQ21" s="78" t="str">
        <f>'2-bassins&amp;etangs'!O29</f>
        <v>.</v>
      </c>
      <c r="AR21" s="78" t="str">
        <f>'2-bassins&amp;etangs'!P29</f>
        <v>.</v>
      </c>
      <c r="AS21" s="71" t="str">
        <f>'2-bassins&amp;etangs'!Q29</f>
        <v>.</v>
      </c>
      <c r="AT21" s="71" t="str">
        <f>'2-bassins&amp;etangs'!R29</f>
        <v>.</v>
      </c>
      <c r="AU21" s="71" t="str">
        <f>'2-bassins&amp;etangs'!S29</f>
        <v>.</v>
      </c>
      <c r="AV21" s="71" t="str">
        <f>'2-bassins&amp;etangs'!T29</f>
        <v>.</v>
      </c>
      <c r="AW21" s="71" t="str">
        <f>'2-bassins&amp;etangs'!U29</f>
        <v>.</v>
      </c>
      <c r="AX21" s="71" t="str">
        <f>'2-bassins&amp;etangs'!V29</f>
        <v>.</v>
      </c>
      <c r="AY21" s="71" t="str">
        <f>'2-bassins&amp;etangs'!W29</f>
        <v>.</v>
      </c>
      <c r="AZ21" s="71" t="str">
        <f>'2-bassins&amp;etangs'!X29</f>
        <v>.</v>
      </c>
      <c r="BA21" s="71" t="str">
        <f>'2-bassins&amp;etangs'!Y29</f>
        <v>.</v>
      </c>
      <c r="BB21" s="71" t="str">
        <f>'2-bassins&amp;etangs'!Z29</f>
        <v>.</v>
      </c>
    </row>
    <row r="22" spans="1:54" s="74" customFormat="1" ht="15" thickBot="1" x14ac:dyDescent="0.35">
      <c r="A22" s="269">
        <f>'1-Entr&amp;UEta'!$H$47</f>
        <v>0</v>
      </c>
      <c r="B22" s="74">
        <f>'1-Entr&amp;UEta'!$D$6</f>
        <v>0</v>
      </c>
      <c r="C22" s="74">
        <f>'1-Entr&amp;UEta'!$E$10</f>
        <v>0</v>
      </c>
      <c r="D22" s="74">
        <f>'1-Entr&amp;UEta'!$F$10</f>
        <v>0</v>
      </c>
      <c r="E22" s="75">
        <f>'1-Entr&amp;UEta'!$B$17</f>
        <v>0</v>
      </c>
      <c r="J22" s="75">
        <f>'1-Entr&amp;UEta'!$B$32</f>
        <v>0</v>
      </c>
      <c r="K22" s="74">
        <f>'1-Entr&amp;UEta'!$B$40</f>
        <v>0</v>
      </c>
      <c r="L22" s="284" t="str">
        <f>'1-Entr&amp;UEta'!$E$53</f>
        <v/>
      </c>
      <c r="M22" s="284" t="str">
        <f>'1-Entr&amp;UEta'!$E$54</f>
        <v/>
      </c>
      <c r="N22" s="284" t="str">
        <f>'1-Entr&amp;UEta'!$E$55</f>
        <v/>
      </c>
      <c r="O22" s="76">
        <f>'1-Entr&amp;UEta'!$B$57</f>
        <v>0</v>
      </c>
      <c r="P22" s="77">
        <f>'1-Entr&amp;UEta'!$B$58</f>
        <v>0</v>
      </c>
      <c r="Q22" s="71">
        <f>SUMIFS('2-bassins&amp;etangs'!$N$11:$N$50,'2-bassins&amp;etangs'!$B$11:$B$50,"E")</f>
        <v>0</v>
      </c>
      <c r="R22" s="74">
        <f>SUMIFS('2-bassins&amp;etangs'!$N$11:$N$50,'2-bassins&amp;etangs'!$B$11:$B$50,"B")</f>
        <v>0</v>
      </c>
      <c r="S22" s="74">
        <f>SUMIFS('2-bassins&amp;etangs'!$P$11:$P$50,'2-bassins&amp;etangs'!$B$11:$B$50,"E")</f>
        <v>0</v>
      </c>
      <c r="T22" s="74">
        <f>SUMIFS('2-bassins&amp;etangs'!$P$11:$P$50,'2-bassins&amp;etangs'!$B$11:$B$50,"B")</f>
        <v>0</v>
      </c>
      <c r="U22" s="74" t="e">
        <f>AVERAGEIFS('2-bassins&amp;etangs'!$V$11:$V$50,'2-bassins&amp;etangs'!$B$11:$B$50,"E")</f>
        <v>#DIV/0!</v>
      </c>
      <c r="V22" s="74" t="e">
        <f>AVERAGEIFS('2-bassins&amp;etangs'!$V$11:$V$50,'2-bassins&amp;etangs'!$B$11:$B$50,"B")</f>
        <v>#DIV/0!</v>
      </c>
      <c r="W22" s="74">
        <f>SUMPRODUCT('2-bassins&amp;etangs'!$P$11:$P$50,'2-bassins&amp;etangs'!$Q$11:$Q$50)</f>
        <v>0</v>
      </c>
      <c r="X22" s="74">
        <f>SUMPRODUCT('2-bassins&amp;etangs'!$P$11:$P$50,'2-bassins&amp;etangs'!$R$11:$R$50)</f>
        <v>0</v>
      </c>
      <c r="Y22" s="74">
        <f>SUMPRODUCT('2-bassins&amp;etangs'!$P$11:$P$50,'2-bassins&amp;etangs'!$S$11:$S$50)</f>
        <v>0</v>
      </c>
      <c r="Z22" s="74">
        <f>SUMPRODUCT('2-bassins&amp;etangs'!$P$11:$P$50,'2-bassins&amp;etangs'!$T$11:$T$50)</f>
        <v>0</v>
      </c>
      <c r="AA22" s="74">
        <f>SUMPRODUCT('2-bassins&amp;etangs'!$P$11:$P$50,'2-bassins&amp;etangs'!$U$11:$U$50)</f>
        <v>0</v>
      </c>
      <c r="AF22" s="71" t="str">
        <f>'2-bassins&amp;etangs'!D30</f>
        <v>Néant</v>
      </c>
      <c r="AG22" s="71" t="str">
        <f>'2-bassins&amp;etangs'!E30</f>
        <v>Sans objet</v>
      </c>
      <c r="AH22" s="71" t="str">
        <f>'2-bassins&amp;etangs'!F30</f>
        <v>Sans objet</v>
      </c>
      <c r="AI22" s="71" t="str">
        <f>'2-bassins&amp;etangs'!G30</f>
        <v>.</v>
      </c>
      <c r="AJ22" s="71" t="str">
        <f>'2-bassins&amp;etangs'!H30</f>
        <v>.</v>
      </c>
      <c r="AK22" s="71" t="str">
        <f>'2-bassins&amp;etangs'!I30</f>
        <v>.</v>
      </c>
      <c r="AL22" s="71" t="str">
        <f>'2-bassins&amp;etangs'!J30</f>
        <v>.</v>
      </c>
      <c r="AM22" s="71" t="str">
        <f>'2-bassins&amp;etangs'!K30</f>
        <v>.</v>
      </c>
      <c r="AN22" s="71" t="str">
        <f>'2-bassins&amp;etangs'!L30</f>
        <v>.</v>
      </c>
      <c r="AO22" s="71" t="str">
        <f>'2-bassins&amp;etangs'!M30</f>
        <v>.</v>
      </c>
      <c r="AP22" s="78" t="str">
        <f>'2-bassins&amp;etangs'!N30</f>
        <v>.</v>
      </c>
      <c r="AQ22" s="78" t="str">
        <f>'2-bassins&amp;etangs'!O30</f>
        <v>.</v>
      </c>
      <c r="AR22" s="78" t="str">
        <f>'2-bassins&amp;etangs'!P30</f>
        <v>.</v>
      </c>
      <c r="AS22" s="71" t="str">
        <f>'2-bassins&amp;etangs'!Q30</f>
        <v>.</v>
      </c>
      <c r="AT22" s="71" t="str">
        <f>'2-bassins&amp;etangs'!R30</f>
        <v>.</v>
      </c>
      <c r="AU22" s="71" t="str">
        <f>'2-bassins&amp;etangs'!S30</f>
        <v>.</v>
      </c>
      <c r="AV22" s="71" t="str">
        <f>'2-bassins&amp;etangs'!T30</f>
        <v>.</v>
      </c>
      <c r="AW22" s="71" t="str">
        <f>'2-bassins&amp;etangs'!U30</f>
        <v>.</v>
      </c>
      <c r="AX22" s="71" t="str">
        <f>'2-bassins&amp;etangs'!V30</f>
        <v>.</v>
      </c>
      <c r="AY22" s="71" t="str">
        <f>'2-bassins&amp;etangs'!W30</f>
        <v>.</v>
      </c>
      <c r="AZ22" s="71" t="str">
        <f>'2-bassins&amp;etangs'!X30</f>
        <v>.</v>
      </c>
      <c r="BA22" s="71" t="str">
        <f>'2-bassins&amp;etangs'!Y30</f>
        <v>.</v>
      </c>
      <c r="BB22" s="71" t="str">
        <f>'2-bassins&amp;etangs'!Z30</f>
        <v>.</v>
      </c>
    </row>
    <row r="23" spans="1:54" s="74" customFormat="1" ht="15" thickBot="1" x14ac:dyDescent="0.35">
      <c r="A23" s="269">
        <f>'1-Entr&amp;UEta'!$H$47</f>
        <v>0</v>
      </c>
      <c r="B23" s="74">
        <f>'1-Entr&amp;UEta'!$D$6</f>
        <v>0</v>
      </c>
      <c r="C23" s="74">
        <f>'1-Entr&amp;UEta'!$E$10</f>
        <v>0</v>
      </c>
      <c r="D23" s="74">
        <f>'1-Entr&amp;UEta'!$F$10</f>
        <v>0</v>
      </c>
      <c r="E23" s="75">
        <f>'1-Entr&amp;UEta'!$B$17</f>
        <v>0</v>
      </c>
      <c r="J23" s="75">
        <f>'1-Entr&amp;UEta'!$B$32</f>
        <v>0</v>
      </c>
      <c r="K23" s="74">
        <f>'1-Entr&amp;UEta'!$B$40</f>
        <v>0</v>
      </c>
      <c r="L23" s="284" t="str">
        <f>'1-Entr&amp;UEta'!$E$53</f>
        <v/>
      </c>
      <c r="M23" s="284" t="str">
        <f>'1-Entr&amp;UEta'!$E$54</f>
        <v/>
      </c>
      <c r="N23" s="284" t="str">
        <f>'1-Entr&amp;UEta'!$E$55</f>
        <v/>
      </c>
      <c r="O23" s="76">
        <f>'1-Entr&amp;UEta'!$B$57</f>
        <v>0</v>
      </c>
      <c r="P23" s="77">
        <f>'1-Entr&amp;UEta'!$B$58</f>
        <v>0</v>
      </c>
      <c r="Q23" s="71">
        <f>SUMIFS('2-bassins&amp;etangs'!$N$11:$N$50,'2-bassins&amp;etangs'!$B$11:$B$50,"E")</f>
        <v>0</v>
      </c>
      <c r="R23" s="74">
        <f>SUMIFS('2-bassins&amp;etangs'!$N$11:$N$50,'2-bassins&amp;etangs'!$B$11:$B$50,"B")</f>
        <v>0</v>
      </c>
      <c r="S23" s="74">
        <f>SUMIFS('2-bassins&amp;etangs'!$P$11:$P$50,'2-bassins&amp;etangs'!$B$11:$B$50,"E")</f>
        <v>0</v>
      </c>
      <c r="T23" s="74">
        <f>SUMIFS('2-bassins&amp;etangs'!$P$11:$P$50,'2-bassins&amp;etangs'!$B$11:$B$50,"B")</f>
        <v>0</v>
      </c>
      <c r="U23" s="74" t="e">
        <f>AVERAGEIFS('2-bassins&amp;etangs'!$V$11:$V$50,'2-bassins&amp;etangs'!$B$11:$B$50,"E")</f>
        <v>#DIV/0!</v>
      </c>
      <c r="V23" s="74" t="e">
        <f>AVERAGEIFS('2-bassins&amp;etangs'!$V$11:$V$50,'2-bassins&amp;etangs'!$B$11:$B$50,"B")</f>
        <v>#DIV/0!</v>
      </c>
      <c r="W23" s="74">
        <f>SUMPRODUCT('2-bassins&amp;etangs'!$P$11:$P$50,'2-bassins&amp;etangs'!$Q$11:$Q$50)</f>
        <v>0</v>
      </c>
      <c r="X23" s="74">
        <f>SUMPRODUCT('2-bassins&amp;etangs'!$P$11:$P$50,'2-bassins&amp;etangs'!$R$11:$R$50)</f>
        <v>0</v>
      </c>
      <c r="Y23" s="74">
        <f>SUMPRODUCT('2-bassins&amp;etangs'!$P$11:$P$50,'2-bassins&amp;etangs'!$S$11:$S$50)</f>
        <v>0</v>
      </c>
      <c r="Z23" s="74">
        <f>SUMPRODUCT('2-bassins&amp;etangs'!$P$11:$P$50,'2-bassins&amp;etangs'!$T$11:$T$50)</f>
        <v>0</v>
      </c>
      <c r="AA23" s="74">
        <f>SUMPRODUCT('2-bassins&amp;etangs'!$P$11:$P$50,'2-bassins&amp;etangs'!$U$11:$U$50)</f>
        <v>0</v>
      </c>
      <c r="AF23" s="71" t="str">
        <f>'2-bassins&amp;etangs'!D31</f>
        <v>Néant</v>
      </c>
      <c r="AG23" s="71" t="str">
        <f>'2-bassins&amp;etangs'!E31</f>
        <v>Sans objet</v>
      </c>
      <c r="AH23" s="71" t="str">
        <f>'2-bassins&amp;etangs'!F31</f>
        <v>Sans objet</v>
      </c>
      <c r="AI23" s="71" t="str">
        <f>'2-bassins&amp;etangs'!G31</f>
        <v>.</v>
      </c>
      <c r="AJ23" s="71" t="str">
        <f>'2-bassins&amp;etangs'!H31</f>
        <v>.</v>
      </c>
      <c r="AK23" s="71" t="str">
        <f>'2-bassins&amp;etangs'!I31</f>
        <v>.</v>
      </c>
      <c r="AL23" s="71" t="str">
        <f>'2-bassins&amp;etangs'!J31</f>
        <v>.</v>
      </c>
      <c r="AM23" s="71" t="str">
        <f>'2-bassins&amp;etangs'!K31</f>
        <v>.</v>
      </c>
      <c r="AN23" s="71" t="str">
        <f>'2-bassins&amp;etangs'!L31</f>
        <v>.</v>
      </c>
      <c r="AO23" s="71" t="str">
        <f>'2-bassins&amp;etangs'!M31</f>
        <v>.</v>
      </c>
      <c r="AP23" s="78" t="str">
        <f>'2-bassins&amp;etangs'!N31</f>
        <v>.</v>
      </c>
      <c r="AQ23" s="78" t="str">
        <f>'2-bassins&amp;etangs'!O31</f>
        <v>.</v>
      </c>
      <c r="AR23" s="78" t="str">
        <f>'2-bassins&amp;etangs'!P31</f>
        <v>.</v>
      </c>
      <c r="AS23" s="71" t="str">
        <f>'2-bassins&amp;etangs'!Q31</f>
        <v>.</v>
      </c>
      <c r="AT23" s="71" t="str">
        <f>'2-bassins&amp;etangs'!R31</f>
        <v>.</v>
      </c>
      <c r="AU23" s="71" t="str">
        <f>'2-bassins&amp;etangs'!S31</f>
        <v>.</v>
      </c>
      <c r="AV23" s="71" t="str">
        <f>'2-bassins&amp;etangs'!T31</f>
        <v>.</v>
      </c>
      <c r="AW23" s="71" t="str">
        <f>'2-bassins&amp;etangs'!U31</f>
        <v>.</v>
      </c>
      <c r="AX23" s="71" t="str">
        <f>'2-bassins&amp;etangs'!V31</f>
        <v>.</v>
      </c>
      <c r="AY23" s="71" t="str">
        <f>'2-bassins&amp;etangs'!W31</f>
        <v>.</v>
      </c>
      <c r="AZ23" s="71" t="str">
        <f>'2-bassins&amp;etangs'!X31</f>
        <v>.</v>
      </c>
      <c r="BA23" s="71" t="str">
        <f>'2-bassins&amp;etangs'!Y31</f>
        <v>.</v>
      </c>
      <c r="BB23" s="71" t="str">
        <f>'2-bassins&amp;etangs'!Z31</f>
        <v>.</v>
      </c>
    </row>
    <row r="24" spans="1:54" s="74" customFormat="1" ht="15" thickBot="1" x14ac:dyDescent="0.35">
      <c r="A24" s="269">
        <f>'1-Entr&amp;UEta'!$H$47</f>
        <v>0</v>
      </c>
      <c r="B24" s="74">
        <f>'1-Entr&amp;UEta'!$D$6</f>
        <v>0</v>
      </c>
      <c r="C24" s="74">
        <f>'1-Entr&amp;UEta'!$E$10</f>
        <v>0</v>
      </c>
      <c r="D24" s="74">
        <f>'1-Entr&amp;UEta'!$F$10</f>
        <v>0</v>
      </c>
      <c r="E24" s="75">
        <f>'1-Entr&amp;UEta'!$B$17</f>
        <v>0</v>
      </c>
      <c r="J24" s="75">
        <f>'1-Entr&amp;UEta'!$B$32</f>
        <v>0</v>
      </c>
      <c r="K24" s="74">
        <f>'1-Entr&amp;UEta'!$B$40</f>
        <v>0</v>
      </c>
      <c r="L24" s="284" t="str">
        <f>'1-Entr&amp;UEta'!$E$53</f>
        <v/>
      </c>
      <c r="M24" s="284" t="str">
        <f>'1-Entr&amp;UEta'!$E$54</f>
        <v/>
      </c>
      <c r="N24" s="284" t="str">
        <f>'1-Entr&amp;UEta'!$E$55</f>
        <v/>
      </c>
      <c r="O24" s="76">
        <f>'1-Entr&amp;UEta'!$B$57</f>
        <v>0</v>
      </c>
      <c r="P24" s="77">
        <f>'1-Entr&amp;UEta'!$B$58</f>
        <v>0</v>
      </c>
      <c r="Q24" s="71">
        <f>SUMIFS('2-bassins&amp;etangs'!$N$11:$N$50,'2-bassins&amp;etangs'!$B$11:$B$50,"E")</f>
        <v>0</v>
      </c>
      <c r="R24" s="74">
        <f>SUMIFS('2-bassins&amp;etangs'!$N$11:$N$50,'2-bassins&amp;etangs'!$B$11:$B$50,"B")</f>
        <v>0</v>
      </c>
      <c r="S24" s="74">
        <f>SUMIFS('2-bassins&amp;etangs'!$P$11:$P$50,'2-bassins&amp;etangs'!$B$11:$B$50,"E")</f>
        <v>0</v>
      </c>
      <c r="T24" s="74">
        <f>SUMIFS('2-bassins&amp;etangs'!$P$11:$P$50,'2-bassins&amp;etangs'!$B$11:$B$50,"B")</f>
        <v>0</v>
      </c>
      <c r="U24" s="74" t="e">
        <f>AVERAGEIFS('2-bassins&amp;etangs'!$V$11:$V$50,'2-bassins&amp;etangs'!$B$11:$B$50,"E")</f>
        <v>#DIV/0!</v>
      </c>
      <c r="V24" s="74" t="e">
        <f>AVERAGEIFS('2-bassins&amp;etangs'!$V$11:$V$50,'2-bassins&amp;etangs'!$B$11:$B$50,"B")</f>
        <v>#DIV/0!</v>
      </c>
      <c r="W24" s="74">
        <f>SUMPRODUCT('2-bassins&amp;etangs'!$P$11:$P$50,'2-bassins&amp;etangs'!$Q$11:$Q$50)</f>
        <v>0</v>
      </c>
      <c r="X24" s="74">
        <f>SUMPRODUCT('2-bassins&amp;etangs'!$P$11:$P$50,'2-bassins&amp;etangs'!$R$11:$R$50)</f>
        <v>0</v>
      </c>
      <c r="Y24" s="74">
        <f>SUMPRODUCT('2-bassins&amp;etangs'!$P$11:$P$50,'2-bassins&amp;etangs'!$S$11:$S$50)</f>
        <v>0</v>
      </c>
      <c r="Z24" s="74">
        <f>SUMPRODUCT('2-bassins&amp;etangs'!$P$11:$P$50,'2-bassins&amp;etangs'!$T$11:$T$50)</f>
        <v>0</v>
      </c>
      <c r="AA24" s="74">
        <f>SUMPRODUCT('2-bassins&amp;etangs'!$P$11:$P$50,'2-bassins&amp;etangs'!$U$11:$U$50)</f>
        <v>0</v>
      </c>
      <c r="AF24" s="71" t="str">
        <f>'2-bassins&amp;etangs'!D32</f>
        <v>Néant</v>
      </c>
      <c r="AG24" s="71" t="str">
        <f>'2-bassins&amp;etangs'!E32</f>
        <v>Sans objet</v>
      </c>
      <c r="AH24" s="71" t="str">
        <f>'2-bassins&amp;etangs'!F32</f>
        <v>Sans objet</v>
      </c>
      <c r="AI24" s="71" t="str">
        <f>'2-bassins&amp;etangs'!G32</f>
        <v>.</v>
      </c>
      <c r="AJ24" s="71" t="str">
        <f>'2-bassins&amp;etangs'!H32</f>
        <v>.</v>
      </c>
      <c r="AK24" s="71" t="str">
        <f>'2-bassins&amp;etangs'!I32</f>
        <v>.</v>
      </c>
      <c r="AL24" s="71" t="str">
        <f>'2-bassins&amp;etangs'!J32</f>
        <v>.</v>
      </c>
      <c r="AM24" s="71" t="str">
        <f>'2-bassins&amp;etangs'!K32</f>
        <v>.</v>
      </c>
      <c r="AN24" s="71" t="str">
        <f>'2-bassins&amp;etangs'!L32</f>
        <v>.</v>
      </c>
      <c r="AO24" s="71" t="str">
        <f>'2-bassins&amp;etangs'!M32</f>
        <v>.</v>
      </c>
      <c r="AP24" s="78" t="str">
        <f>'2-bassins&amp;etangs'!N32</f>
        <v>.</v>
      </c>
      <c r="AQ24" s="78" t="str">
        <f>'2-bassins&amp;etangs'!O32</f>
        <v>.</v>
      </c>
      <c r="AR24" s="78" t="str">
        <f>'2-bassins&amp;etangs'!P32</f>
        <v>.</v>
      </c>
      <c r="AS24" s="71" t="str">
        <f>'2-bassins&amp;etangs'!Q32</f>
        <v>.</v>
      </c>
      <c r="AT24" s="71" t="str">
        <f>'2-bassins&amp;etangs'!R32</f>
        <v>.</v>
      </c>
      <c r="AU24" s="71" t="str">
        <f>'2-bassins&amp;etangs'!S32</f>
        <v>.</v>
      </c>
      <c r="AV24" s="71" t="str">
        <f>'2-bassins&amp;etangs'!T32</f>
        <v>.</v>
      </c>
      <c r="AW24" s="71" t="str">
        <f>'2-bassins&amp;etangs'!U32</f>
        <v>.</v>
      </c>
      <c r="AX24" s="71" t="str">
        <f>'2-bassins&amp;etangs'!V32</f>
        <v>.</v>
      </c>
      <c r="AY24" s="71" t="str">
        <f>'2-bassins&amp;etangs'!W32</f>
        <v>.</v>
      </c>
      <c r="AZ24" s="71" t="str">
        <f>'2-bassins&amp;etangs'!X32</f>
        <v>.</v>
      </c>
      <c r="BA24" s="71" t="str">
        <f>'2-bassins&amp;etangs'!Y32</f>
        <v>.</v>
      </c>
      <c r="BB24" s="71" t="str">
        <f>'2-bassins&amp;etangs'!Z32</f>
        <v>.</v>
      </c>
    </row>
    <row r="25" spans="1:54" s="74" customFormat="1" ht="15" thickBot="1" x14ac:dyDescent="0.35">
      <c r="A25" s="269">
        <f>'1-Entr&amp;UEta'!$H$47</f>
        <v>0</v>
      </c>
      <c r="B25" s="74">
        <f>'1-Entr&amp;UEta'!$D$6</f>
        <v>0</v>
      </c>
      <c r="C25" s="74">
        <f>'1-Entr&amp;UEta'!$E$10</f>
        <v>0</v>
      </c>
      <c r="D25" s="74">
        <f>'1-Entr&amp;UEta'!$F$10</f>
        <v>0</v>
      </c>
      <c r="E25" s="75">
        <f>'1-Entr&amp;UEta'!$B$17</f>
        <v>0</v>
      </c>
      <c r="J25" s="75">
        <f>'1-Entr&amp;UEta'!$B$32</f>
        <v>0</v>
      </c>
      <c r="K25" s="74">
        <f>'1-Entr&amp;UEta'!$B$40</f>
        <v>0</v>
      </c>
      <c r="L25" s="284" t="str">
        <f>'1-Entr&amp;UEta'!$E$53</f>
        <v/>
      </c>
      <c r="M25" s="284" t="str">
        <f>'1-Entr&amp;UEta'!$E$54</f>
        <v/>
      </c>
      <c r="N25" s="284" t="str">
        <f>'1-Entr&amp;UEta'!$E$55</f>
        <v/>
      </c>
      <c r="O25" s="76">
        <f>'1-Entr&amp;UEta'!$B$57</f>
        <v>0</v>
      </c>
      <c r="P25" s="77">
        <f>'1-Entr&amp;UEta'!$B$58</f>
        <v>0</v>
      </c>
      <c r="Q25" s="71">
        <f>SUMIFS('2-bassins&amp;etangs'!$N$11:$N$50,'2-bassins&amp;etangs'!$B$11:$B$50,"E")</f>
        <v>0</v>
      </c>
      <c r="R25" s="74">
        <f>SUMIFS('2-bassins&amp;etangs'!$N$11:$N$50,'2-bassins&amp;etangs'!$B$11:$B$50,"B")</f>
        <v>0</v>
      </c>
      <c r="S25" s="74">
        <f>SUMIFS('2-bassins&amp;etangs'!$P$11:$P$50,'2-bassins&amp;etangs'!$B$11:$B$50,"E")</f>
        <v>0</v>
      </c>
      <c r="T25" s="74">
        <f>SUMIFS('2-bassins&amp;etangs'!$P$11:$P$50,'2-bassins&amp;etangs'!$B$11:$B$50,"B")</f>
        <v>0</v>
      </c>
      <c r="U25" s="74" t="e">
        <f>AVERAGEIFS('2-bassins&amp;etangs'!$V$11:$V$50,'2-bassins&amp;etangs'!$B$11:$B$50,"E")</f>
        <v>#DIV/0!</v>
      </c>
      <c r="V25" s="74" t="e">
        <f>AVERAGEIFS('2-bassins&amp;etangs'!$V$11:$V$50,'2-bassins&amp;etangs'!$B$11:$B$50,"B")</f>
        <v>#DIV/0!</v>
      </c>
      <c r="W25" s="74">
        <f>SUMPRODUCT('2-bassins&amp;etangs'!$P$11:$P$50,'2-bassins&amp;etangs'!$Q$11:$Q$50)</f>
        <v>0</v>
      </c>
      <c r="X25" s="74">
        <f>SUMPRODUCT('2-bassins&amp;etangs'!$P$11:$P$50,'2-bassins&amp;etangs'!$R$11:$R$50)</f>
        <v>0</v>
      </c>
      <c r="Y25" s="74">
        <f>SUMPRODUCT('2-bassins&amp;etangs'!$P$11:$P$50,'2-bassins&amp;etangs'!$S$11:$S$50)</f>
        <v>0</v>
      </c>
      <c r="Z25" s="74">
        <f>SUMPRODUCT('2-bassins&amp;etangs'!$P$11:$P$50,'2-bassins&amp;etangs'!$T$11:$T$50)</f>
        <v>0</v>
      </c>
      <c r="AA25" s="74">
        <f>SUMPRODUCT('2-bassins&amp;etangs'!$P$11:$P$50,'2-bassins&amp;etangs'!$U$11:$U$50)</f>
        <v>0</v>
      </c>
      <c r="AF25" s="71" t="str">
        <f>'2-bassins&amp;etangs'!D33</f>
        <v>Néant</v>
      </c>
      <c r="AG25" s="71" t="str">
        <f>'2-bassins&amp;etangs'!E33</f>
        <v>Sans objet</v>
      </c>
      <c r="AH25" s="71" t="str">
        <f>'2-bassins&amp;etangs'!F33</f>
        <v>Sans objet</v>
      </c>
      <c r="AI25" s="71" t="str">
        <f>'2-bassins&amp;etangs'!G33</f>
        <v>.</v>
      </c>
      <c r="AJ25" s="71" t="str">
        <f>'2-bassins&amp;etangs'!H33</f>
        <v>.</v>
      </c>
      <c r="AK25" s="71" t="str">
        <f>'2-bassins&amp;etangs'!I33</f>
        <v>.</v>
      </c>
      <c r="AL25" s="71" t="str">
        <f>'2-bassins&amp;etangs'!J33</f>
        <v>.</v>
      </c>
      <c r="AM25" s="71" t="str">
        <f>'2-bassins&amp;etangs'!K33</f>
        <v>.</v>
      </c>
      <c r="AN25" s="71" t="str">
        <f>'2-bassins&amp;etangs'!L33</f>
        <v>.</v>
      </c>
      <c r="AO25" s="71" t="str">
        <f>'2-bassins&amp;etangs'!M33</f>
        <v>.</v>
      </c>
      <c r="AP25" s="78" t="str">
        <f>'2-bassins&amp;etangs'!N33</f>
        <v>.</v>
      </c>
      <c r="AQ25" s="78" t="str">
        <f>'2-bassins&amp;etangs'!O33</f>
        <v>.</v>
      </c>
      <c r="AR25" s="78" t="str">
        <f>'2-bassins&amp;etangs'!P33</f>
        <v>.</v>
      </c>
      <c r="AS25" s="71" t="str">
        <f>'2-bassins&amp;etangs'!Q33</f>
        <v>.</v>
      </c>
      <c r="AT25" s="71" t="str">
        <f>'2-bassins&amp;etangs'!R33</f>
        <v>.</v>
      </c>
      <c r="AU25" s="71" t="str">
        <f>'2-bassins&amp;etangs'!S33</f>
        <v>.</v>
      </c>
      <c r="AV25" s="71" t="str">
        <f>'2-bassins&amp;etangs'!T33</f>
        <v>.</v>
      </c>
      <c r="AW25" s="71" t="str">
        <f>'2-bassins&amp;etangs'!U33</f>
        <v>.</v>
      </c>
      <c r="AX25" s="71" t="str">
        <f>'2-bassins&amp;etangs'!V33</f>
        <v>.</v>
      </c>
      <c r="AY25" s="71" t="str">
        <f>'2-bassins&amp;etangs'!W33</f>
        <v>.</v>
      </c>
      <c r="AZ25" s="71" t="str">
        <f>'2-bassins&amp;etangs'!X33</f>
        <v>.</v>
      </c>
      <c r="BA25" s="71" t="str">
        <f>'2-bassins&amp;etangs'!Y33</f>
        <v>.</v>
      </c>
      <c r="BB25" s="71" t="str">
        <f>'2-bassins&amp;etangs'!Z33</f>
        <v>.</v>
      </c>
    </row>
    <row r="26" spans="1:54" s="74" customFormat="1" ht="15" thickBot="1" x14ac:dyDescent="0.35">
      <c r="A26" s="269">
        <f>'1-Entr&amp;UEta'!$H$47</f>
        <v>0</v>
      </c>
      <c r="B26" s="74">
        <f>'1-Entr&amp;UEta'!$D$6</f>
        <v>0</v>
      </c>
      <c r="C26" s="74">
        <f>'1-Entr&amp;UEta'!$E$10</f>
        <v>0</v>
      </c>
      <c r="D26" s="74">
        <f>'1-Entr&amp;UEta'!$F$10</f>
        <v>0</v>
      </c>
      <c r="E26" s="75">
        <f>'1-Entr&amp;UEta'!$B$17</f>
        <v>0</v>
      </c>
      <c r="J26" s="75">
        <f>'1-Entr&amp;UEta'!$B$32</f>
        <v>0</v>
      </c>
      <c r="K26" s="74">
        <f>'1-Entr&amp;UEta'!$B$40</f>
        <v>0</v>
      </c>
      <c r="L26" s="284" t="str">
        <f>'1-Entr&amp;UEta'!$E$53</f>
        <v/>
      </c>
      <c r="M26" s="284" t="str">
        <f>'1-Entr&amp;UEta'!$E$54</f>
        <v/>
      </c>
      <c r="N26" s="284" t="str">
        <f>'1-Entr&amp;UEta'!$E$55</f>
        <v/>
      </c>
      <c r="O26" s="76">
        <f>'1-Entr&amp;UEta'!$B$57</f>
        <v>0</v>
      </c>
      <c r="P26" s="77">
        <f>'1-Entr&amp;UEta'!$B$58</f>
        <v>0</v>
      </c>
      <c r="Q26" s="71">
        <f>SUMIFS('2-bassins&amp;etangs'!$N$11:$N$50,'2-bassins&amp;etangs'!$B$11:$B$50,"E")</f>
        <v>0</v>
      </c>
      <c r="R26" s="74">
        <f>SUMIFS('2-bassins&amp;etangs'!$N$11:$N$50,'2-bassins&amp;etangs'!$B$11:$B$50,"B")</f>
        <v>0</v>
      </c>
      <c r="S26" s="74">
        <f>SUMIFS('2-bassins&amp;etangs'!$P$11:$P$50,'2-bassins&amp;etangs'!$B$11:$B$50,"E")</f>
        <v>0</v>
      </c>
      <c r="T26" s="74">
        <f>SUMIFS('2-bassins&amp;etangs'!$P$11:$P$50,'2-bassins&amp;etangs'!$B$11:$B$50,"B")</f>
        <v>0</v>
      </c>
      <c r="U26" s="74" t="e">
        <f>AVERAGEIFS('2-bassins&amp;etangs'!$V$11:$V$50,'2-bassins&amp;etangs'!$B$11:$B$50,"E")</f>
        <v>#DIV/0!</v>
      </c>
      <c r="V26" s="74" t="e">
        <f>AVERAGEIFS('2-bassins&amp;etangs'!$V$11:$V$50,'2-bassins&amp;etangs'!$B$11:$B$50,"B")</f>
        <v>#DIV/0!</v>
      </c>
      <c r="W26" s="74">
        <f>SUMPRODUCT('2-bassins&amp;etangs'!$P$11:$P$50,'2-bassins&amp;etangs'!$Q$11:$Q$50)</f>
        <v>0</v>
      </c>
      <c r="X26" s="74">
        <f>SUMPRODUCT('2-bassins&amp;etangs'!$P$11:$P$50,'2-bassins&amp;etangs'!$R$11:$R$50)</f>
        <v>0</v>
      </c>
      <c r="Y26" s="74">
        <f>SUMPRODUCT('2-bassins&amp;etangs'!$P$11:$P$50,'2-bassins&amp;etangs'!$S$11:$S$50)</f>
        <v>0</v>
      </c>
      <c r="Z26" s="74">
        <f>SUMPRODUCT('2-bassins&amp;etangs'!$P$11:$P$50,'2-bassins&amp;etangs'!$T$11:$T$50)</f>
        <v>0</v>
      </c>
      <c r="AA26" s="74">
        <f>SUMPRODUCT('2-bassins&amp;etangs'!$P$11:$P$50,'2-bassins&amp;etangs'!$U$11:$U$50)</f>
        <v>0</v>
      </c>
      <c r="AF26" s="71" t="str">
        <f>'2-bassins&amp;etangs'!D34</f>
        <v>Néant</v>
      </c>
      <c r="AG26" s="71" t="str">
        <f>'2-bassins&amp;etangs'!E34</f>
        <v>Sans objet</v>
      </c>
      <c r="AH26" s="71" t="str">
        <f>'2-bassins&amp;etangs'!F34</f>
        <v>Sans objet</v>
      </c>
      <c r="AI26" s="71" t="str">
        <f>'2-bassins&amp;etangs'!G34</f>
        <v>.</v>
      </c>
      <c r="AJ26" s="71" t="str">
        <f>'2-bassins&amp;etangs'!H34</f>
        <v>.</v>
      </c>
      <c r="AK26" s="71" t="str">
        <f>'2-bassins&amp;etangs'!I34</f>
        <v>.</v>
      </c>
      <c r="AL26" s="71" t="str">
        <f>'2-bassins&amp;etangs'!J34</f>
        <v>.</v>
      </c>
      <c r="AM26" s="71" t="str">
        <f>'2-bassins&amp;etangs'!K34</f>
        <v>.</v>
      </c>
      <c r="AN26" s="71" t="str">
        <f>'2-bassins&amp;etangs'!L34</f>
        <v>.</v>
      </c>
      <c r="AO26" s="71" t="str">
        <f>'2-bassins&amp;etangs'!M34</f>
        <v>.</v>
      </c>
      <c r="AP26" s="78" t="str">
        <f>'2-bassins&amp;etangs'!N34</f>
        <v>.</v>
      </c>
      <c r="AQ26" s="78" t="str">
        <f>'2-bassins&amp;etangs'!O34</f>
        <v>.</v>
      </c>
      <c r="AR26" s="78" t="str">
        <f>'2-bassins&amp;etangs'!P34</f>
        <v>.</v>
      </c>
      <c r="AS26" s="71" t="str">
        <f>'2-bassins&amp;etangs'!Q34</f>
        <v>.</v>
      </c>
      <c r="AT26" s="71" t="str">
        <f>'2-bassins&amp;etangs'!R34</f>
        <v>.</v>
      </c>
      <c r="AU26" s="71" t="str">
        <f>'2-bassins&amp;etangs'!S34</f>
        <v>.</v>
      </c>
      <c r="AV26" s="71" t="str">
        <f>'2-bassins&amp;etangs'!T34</f>
        <v>.</v>
      </c>
      <c r="AW26" s="71" t="str">
        <f>'2-bassins&amp;etangs'!U34</f>
        <v>.</v>
      </c>
      <c r="AX26" s="71" t="str">
        <f>'2-bassins&amp;etangs'!V34</f>
        <v>.</v>
      </c>
      <c r="AY26" s="71" t="str">
        <f>'2-bassins&amp;etangs'!W34</f>
        <v>.</v>
      </c>
      <c r="AZ26" s="71" t="str">
        <f>'2-bassins&amp;etangs'!X34</f>
        <v>.</v>
      </c>
      <c r="BA26" s="71" t="str">
        <f>'2-bassins&amp;etangs'!Y34</f>
        <v>.</v>
      </c>
      <c r="BB26" s="71" t="str">
        <f>'2-bassins&amp;etangs'!Z34</f>
        <v>.</v>
      </c>
    </row>
    <row r="27" spans="1:54" s="74" customFormat="1" ht="15" thickBot="1" x14ac:dyDescent="0.35">
      <c r="A27" s="269">
        <f>'1-Entr&amp;UEta'!$H$47</f>
        <v>0</v>
      </c>
      <c r="B27" s="74">
        <f>'1-Entr&amp;UEta'!$D$6</f>
        <v>0</v>
      </c>
      <c r="C27" s="74">
        <f>'1-Entr&amp;UEta'!$E$10</f>
        <v>0</v>
      </c>
      <c r="D27" s="74">
        <f>'1-Entr&amp;UEta'!$F$10</f>
        <v>0</v>
      </c>
      <c r="E27" s="75">
        <f>'1-Entr&amp;UEta'!$B$17</f>
        <v>0</v>
      </c>
      <c r="J27" s="75">
        <f>'1-Entr&amp;UEta'!$B$32</f>
        <v>0</v>
      </c>
      <c r="K27" s="74">
        <f>'1-Entr&amp;UEta'!$B$40</f>
        <v>0</v>
      </c>
      <c r="L27" s="284" t="str">
        <f>'1-Entr&amp;UEta'!$E$53</f>
        <v/>
      </c>
      <c r="M27" s="284" t="str">
        <f>'1-Entr&amp;UEta'!$E$54</f>
        <v/>
      </c>
      <c r="N27" s="284" t="str">
        <f>'1-Entr&amp;UEta'!$E$55</f>
        <v/>
      </c>
      <c r="O27" s="76">
        <f>'1-Entr&amp;UEta'!$B$57</f>
        <v>0</v>
      </c>
      <c r="P27" s="77">
        <f>'1-Entr&amp;UEta'!$B$58</f>
        <v>0</v>
      </c>
      <c r="Q27" s="71">
        <f>SUMIFS('2-bassins&amp;etangs'!$N$11:$N$50,'2-bassins&amp;etangs'!$B$11:$B$50,"E")</f>
        <v>0</v>
      </c>
      <c r="R27" s="74">
        <f>SUMIFS('2-bassins&amp;etangs'!$N$11:$N$50,'2-bassins&amp;etangs'!$B$11:$B$50,"B")</f>
        <v>0</v>
      </c>
      <c r="S27" s="74">
        <f>SUMIFS('2-bassins&amp;etangs'!$P$11:$P$50,'2-bassins&amp;etangs'!$B$11:$B$50,"E")</f>
        <v>0</v>
      </c>
      <c r="T27" s="74">
        <f>SUMIFS('2-bassins&amp;etangs'!$P$11:$P$50,'2-bassins&amp;etangs'!$B$11:$B$50,"B")</f>
        <v>0</v>
      </c>
      <c r="U27" s="74" t="e">
        <f>AVERAGEIFS('2-bassins&amp;etangs'!$V$11:$V$50,'2-bassins&amp;etangs'!$B$11:$B$50,"E")</f>
        <v>#DIV/0!</v>
      </c>
      <c r="V27" s="74" t="e">
        <f>AVERAGEIFS('2-bassins&amp;etangs'!$V$11:$V$50,'2-bassins&amp;etangs'!$B$11:$B$50,"B")</f>
        <v>#DIV/0!</v>
      </c>
      <c r="W27" s="74">
        <f>SUMPRODUCT('2-bassins&amp;etangs'!$P$11:$P$50,'2-bassins&amp;etangs'!$Q$11:$Q$50)</f>
        <v>0</v>
      </c>
      <c r="X27" s="74">
        <f>SUMPRODUCT('2-bassins&amp;etangs'!$P$11:$P$50,'2-bassins&amp;etangs'!$R$11:$R$50)</f>
        <v>0</v>
      </c>
      <c r="Y27" s="74">
        <f>SUMPRODUCT('2-bassins&amp;etangs'!$P$11:$P$50,'2-bassins&amp;etangs'!$S$11:$S$50)</f>
        <v>0</v>
      </c>
      <c r="Z27" s="74">
        <f>SUMPRODUCT('2-bassins&amp;etangs'!$P$11:$P$50,'2-bassins&amp;etangs'!$T$11:$T$50)</f>
        <v>0</v>
      </c>
      <c r="AA27" s="74">
        <f>SUMPRODUCT('2-bassins&amp;etangs'!$P$11:$P$50,'2-bassins&amp;etangs'!$U$11:$U$50)</f>
        <v>0</v>
      </c>
      <c r="AF27" s="71" t="str">
        <f>'2-bassins&amp;etangs'!D35</f>
        <v>Néant</v>
      </c>
      <c r="AG27" s="71" t="str">
        <f>'2-bassins&amp;etangs'!E35</f>
        <v>Sans objet</v>
      </c>
      <c r="AH27" s="71" t="str">
        <f>'2-bassins&amp;etangs'!F35</f>
        <v>Sans objet</v>
      </c>
      <c r="AI27" s="71" t="str">
        <f>'2-bassins&amp;etangs'!G35</f>
        <v>.</v>
      </c>
      <c r="AJ27" s="71" t="str">
        <f>'2-bassins&amp;etangs'!H35</f>
        <v>.</v>
      </c>
      <c r="AK27" s="71" t="str">
        <f>'2-bassins&amp;etangs'!I35</f>
        <v>.</v>
      </c>
      <c r="AL27" s="71" t="str">
        <f>'2-bassins&amp;etangs'!J35</f>
        <v>.</v>
      </c>
      <c r="AM27" s="71" t="str">
        <f>'2-bassins&amp;etangs'!K35</f>
        <v>.</v>
      </c>
      <c r="AN27" s="71" t="str">
        <f>'2-bassins&amp;etangs'!L35</f>
        <v>.</v>
      </c>
      <c r="AO27" s="71" t="str">
        <f>'2-bassins&amp;etangs'!M35</f>
        <v>.</v>
      </c>
      <c r="AP27" s="78" t="str">
        <f>'2-bassins&amp;etangs'!N35</f>
        <v>.</v>
      </c>
      <c r="AQ27" s="78" t="str">
        <f>'2-bassins&amp;etangs'!O35</f>
        <v>.</v>
      </c>
      <c r="AR27" s="78" t="str">
        <f>'2-bassins&amp;etangs'!P35</f>
        <v>.</v>
      </c>
      <c r="AS27" s="71" t="str">
        <f>'2-bassins&amp;etangs'!Q35</f>
        <v>.</v>
      </c>
      <c r="AT27" s="71" t="str">
        <f>'2-bassins&amp;etangs'!R35</f>
        <v>.</v>
      </c>
      <c r="AU27" s="71" t="str">
        <f>'2-bassins&amp;etangs'!S35</f>
        <v>.</v>
      </c>
      <c r="AV27" s="71" t="str">
        <f>'2-bassins&amp;etangs'!T35</f>
        <v>.</v>
      </c>
      <c r="AW27" s="71" t="str">
        <f>'2-bassins&amp;etangs'!U35</f>
        <v>.</v>
      </c>
      <c r="AX27" s="71" t="str">
        <f>'2-bassins&amp;etangs'!V35</f>
        <v>.</v>
      </c>
      <c r="AY27" s="71" t="str">
        <f>'2-bassins&amp;etangs'!W35</f>
        <v>.</v>
      </c>
      <c r="AZ27" s="71" t="str">
        <f>'2-bassins&amp;etangs'!X35</f>
        <v>.</v>
      </c>
      <c r="BA27" s="71" t="str">
        <f>'2-bassins&amp;etangs'!Y35</f>
        <v>.</v>
      </c>
      <c r="BB27" s="71" t="str">
        <f>'2-bassins&amp;etangs'!Z35</f>
        <v>.</v>
      </c>
    </row>
    <row r="28" spans="1:54" s="74" customFormat="1" ht="15" thickBot="1" x14ac:dyDescent="0.35">
      <c r="A28" s="269">
        <f>'1-Entr&amp;UEta'!$H$47</f>
        <v>0</v>
      </c>
      <c r="B28" s="74">
        <f>'1-Entr&amp;UEta'!$D$6</f>
        <v>0</v>
      </c>
      <c r="C28" s="74">
        <f>'1-Entr&amp;UEta'!$E$10</f>
        <v>0</v>
      </c>
      <c r="D28" s="74">
        <f>'1-Entr&amp;UEta'!$F$10</f>
        <v>0</v>
      </c>
      <c r="E28" s="75">
        <f>'1-Entr&amp;UEta'!$B$17</f>
        <v>0</v>
      </c>
      <c r="J28" s="75">
        <f>'1-Entr&amp;UEta'!$B$32</f>
        <v>0</v>
      </c>
      <c r="K28" s="74">
        <f>'1-Entr&amp;UEta'!$B$40</f>
        <v>0</v>
      </c>
      <c r="L28" s="284" t="str">
        <f>'1-Entr&amp;UEta'!$E$53</f>
        <v/>
      </c>
      <c r="M28" s="284" t="str">
        <f>'1-Entr&amp;UEta'!$E$54</f>
        <v/>
      </c>
      <c r="N28" s="284" t="str">
        <f>'1-Entr&amp;UEta'!$E$55</f>
        <v/>
      </c>
      <c r="O28" s="76">
        <f>'1-Entr&amp;UEta'!$B$57</f>
        <v>0</v>
      </c>
      <c r="P28" s="77">
        <f>'1-Entr&amp;UEta'!$B$58</f>
        <v>0</v>
      </c>
      <c r="Q28" s="71">
        <f>SUMIFS('2-bassins&amp;etangs'!$N$11:$N$50,'2-bassins&amp;etangs'!$B$11:$B$50,"E")</f>
        <v>0</v>
      </c>
      <c r="R28" s="74">
        <f>SUMIFS('2-bassins&amp;etangs'!$N$11:$N$50,'2-bassins&amp;etangs'!$B$11:$B$50,"B")</f>
        <v>0</v>
      </c>
      <c r="S28" s="74">
        <f>SUMIFS('2-bassins&amp;etangs'!$P$11:$P$50,'2-bassins&amp;etangs'!$B$11:$B$50,"E")</f>
        <v>0</v>
      </c>
      <c r="T28" s="74">
        <f>SUMIFS('2-bassins&amp;etangs'!$P$11:$P$50,'2-bassins&amp;etangs'!$B$11:$B$50,"B")</f>
        <v>0</v>
      </c>
      <c r="U28" s="74" t="e">
        <f>AVERAGEIFS('2-bassins&amp;etangs'!$V$11:$V$50,'2-bassins&amp;etangs'!$B$11:$B$50,"E")</f>
        <v>#DIV/0!</v>
      </c>
      <c r="V28" s="74" t="e">
        <f>AVERAGEIFS('2-bassins&amp;etangs'!$V$11:$V$50,'2-bassins&amp;etangs'!$B$11:$B$50,"B")</f>
        <v>#DIV/0!</v>
      </c>
      <c r="W28" s="74">
        <f>SUMPRODUCT('2-bassins&amp;etangs'!$P$11:$P$50,'2-bassins&amp;etangs'!$Q$11:$Q$50)</f>
        <v>0</v>
      </c>
      <c r="X28" s="74">
        <f>SUMPRODUCT('2-bassins&amp;etangs'!$P$11:$P$50,'2-bassins&amp;etangs'!$R$11:$R$50)</f>
        <v>0</v>
      </c>
      <c r="Y28" s="74">
        <f>SUMPRODUCT('2-bassins&amp;etangs'!$P$11:$P$50,'2-bassins&amp;etangs'!$S$11:$S$50)</f>
        <v>0</v>
      </c>
      <c r="Z28" s="74">
        <f>SUMPRODUCT('2-bassins&amp;etangs'!$P$11:$P$50,'2-bassins&amp;etangs'!$T$11:$T$50)</f>
        <v>0</v>
      </c>
      <c r="AA28" s="74">
        <f>SUMPRODUCT('2-bassins&amp;etangs'!$P$11:$P$50,'2-bassins&amp;etangs'!$U$11:$U$50)</f>
        <v>0</v>
      </c>
      <c r="AF28" s="71" t="str">
        <f>'2-bassins&amp;etangs'!D36</f>
        <v>Néant</v>
      </c>
      <c r="AG28" s="71" t="str">
        <f>'2-bassins&amp;etangs'!E36</f>
        <v>Sans objet</v>
      </c>
      <c r="AH28" s="71" t="str">
        <f>'2-bassins&amp;etangs'!F36</f>
        <v>Sans objet</v>
      </c>
      <c r="AI28" s="71" t="str">
        <f>'2-bassins&amp;etangs'!G36</f>
        <v>.</v>
      </c>
      <c r="AJ28" s="71" t="str">
        <f>'2-bassins&amp;etangs'!H36</f>
        <v>.</v>
      </c>
      <c r="AK28" s="71" t="str">
        <f>'2-bassins&amp;etangs'!I36</f>
        <v>.</v>
      </c>
      <c r="AL28" s="71" t="str">
        <f>'2-bassins&amp;etangs'!J36</f>
        <v>.</v>
      </c>
      <c r="AM28" s="71" t="str">
        <f>'2-bassins&amp;etangs'!K36</f>
        <v>.</v>
      </c>
      <c r="AN28" s="71" t="str">
        <f>'2-bassins&amp;etangs'!L36</f>
        <v>.</v>
      </c>
      <c r="AO28" s="71" t="str">
        <f>'2-bassins&amp;etangs'!M36</f>
        <v>.</v>
      </c>
      <c r="AP28" s="78" t="str">
        <f>'2-bassins&amp;etangs'!N36</f>
        <v>.</v>
      </c>
      <c r="AQ28" s="78" t="str">
        <f>'2-bassins&amp;etangs'!O36</f>
        <v>.</v>
      </c>
      <c r="AR28" s="78" t="str">
        <f>'2-bassins&amp;etangs'!P36</f>
        <v>.</v>
      </c>
      <c r="AS28" s="71" t="str">
        <f>'2-bassins&amp;etangs'!Q36</f>
        <v>.</v>
      </c>
      <c r="AT28" s="71" t="str">
        <f>'2-bassins&amp;etangs'!R36</f>
        <v>.</v>
      </c>
      <c r="AU28" s="71" t="str">
        <f>'2-bassins&amp;etangs'!S36</f>
        <v>.</v>
      </c>
      <c r="AV28" s="71" t="str">
        <f>'2-bassins&amp;etangs'!T36</f>
        <v>.</v>
      </c>
      <c r="AW28" s="71" t="str">
        <f>'2-bassins&amp;etangs'!U36</f>
        <v>.</v>
      </c>
      <c r="AX28" s="71" t="str">
        <f>'2-bassins&amp;etangs'!V36</f>
        <v>.</v>
      </c>
      <c r="AY28" s="71" t="str">
        <f>'2-bassins&amp;etangs'!W36</f>
        <v>.</v>
      </c>
      <c r="AZ28" s="71" t="str">
        <f>'2-bassins&amp;etangs'!X36</f>
        <v>.</v>
      </c>
      <c r="BA28" s="71" t="str">
        <f>'2-bassins&amp;etangs'!Y36</f>
        <v>.</v>
      </c>
      <c r="BB28" s="71" t="str">
        <f>'2-bassins&amp;etangs'!Z36</f>
        <v>.</v>
      </c>
    </row>
    <row r="29" spans="1:54" s="74" customFormat="1" ht="15" thickBot="1" x14ac:dyDescent="0.35">
      <c r="A29" s="269">
        <f>'1-Entr&amp;UEta'!$H$47</f>
        <v>0</v>
      </c>
      <c r="B29" s="74">
        <f>'1-Entr&amp;UEta'!$D$6</f>
        <v>0</v>
      </c>
      <c r="C29" s="74">
        <f>'1-Entr&amp;UEta'!$E$10</f>
        <v>0</v>
      </c>
      <c r="D29" s="74">
        <f>'1-Entr&amp;UEta'!$F$10</f>
        <v>0</v>
      </c>
      <c r="E29" s="75">
        <f>'1-Entr&amp;UEta'!$B$17</f>
        <v>0</v>
      </c>
      <c r="J29" s="75">
        <f>'1-Entr&amp;UEta'!$B$32</f>
        <v>0</v>
      </c>
      <c r="K29" s="74">
        <f>'1-Entr&amp;UEta'!$B$40</f>
        <v>0</v>
      </c>
      <c r="L29" s="284" t="str">
        <f>'1-Entr&amp;UEta'!$E$53</f>
        <v/>
      </c>
      <c r="M29" s="284" t="str">
        <f>'1-Entr&amp;UEta'!$E$54</f>
        <v/>
      </c>
      <c r="N29" s="284" t="str">
        <f>'1-Entr&amp;UEta'!$E$55</f>
        <v/>
      </c>
      <c r="O29" s="76">
        <f>'1-Entr&amp;UEta'!$B$57</f>
        <v>0</v>
      </c>
      <c r="P29" s="77">
        <f>'1-Entr&amp;UEta'!$B$58</f>
        <v>0</v>
      </c>
      <c r="Q29" s="71">
        <f>SUMIFS('2-bassins&amp;etangs'!$N$11:$N$50,'2-bassins&amp;etangs'!$B$11:$B$50,"E")</f>
        <v>0</v>
      </c>
      <c r="R29" s="74">
        <f>SUMIFS('2-bassins&amp;etangs'!$N$11:$N$50,'2-bassins&amp;etangs'!$B$11:$B$50,"B")</f>
        <v>0</v>
      </c>
      <c r="S29" s="74">
        <f>SUMIFS('2-bassins&amp;etangs'!$P$11:$P$50,'2-bassins&amp;etangs'!$B$11:$B$50,"E")</f>
        <v>0</v>
      </c>
      <c r="T29" s="74">
        <f>SUMIFS('2-bassins&amp;etangs'!$P$11:$P$50,'2-bassins&amp;etangs'!$B$11:$B$50,"B")</f>
        <v>0</v>
      </c>
      <c r="U29" s="74" t="e">
        <f>AVERAGEIFS('2-bassins&amp;etangs'!$V$11:$V$50,'2-bassins&amp;etangs'!$B$11:$B$50,"E")</f>
        <v>#DIV/0!</v>
      </c>
      <c r="V29" s="74" t="e">
        <f>AVERAGEIFS('2-bassins&amp;etangs'!$V$11:$V$50,'2-bassins&amp;etangs'!$B$11:$B$50,"B")</f>
        <v>#DIV/0!</v>
      </c>
      <c r="W29" s="74">
        <f>SUMPRODUCT('2-bassins&amp;etangs'!$P$11:$P$50,'2-bassins&amp;etangs'!$Q$11:$Q$50)</f>
        <v>0</v>
      </c>
      <c r="X29" s="74">
        <f>SUMPRODUCT('2-bassins&amp;etangs'!$P$11:$P$50,'2-bassins&amp;etangs'!$R$11:$R$50)</f>
        <v>0</v>
      </c>
      <c r="Y29" s="74">
        <f>SUMPRODUCT('2-bassins&amp;etangs'!$P$11:$P$50,'2-bassins&amp;etangs'!$S$11:$S$50)</f>
        <v>0</v>
      </c>
      <c r="Z29" s="74">
        <f>SUMPRODUCT('2-bassins&amp;etangs'!$P$11:$P$50,'2-bassins&amp;etangs'!$T$11:$T$50)</f>
        <v>0</v>
      </c>
      <c r="AA29" s="74">
        <f>SUMPRODUCT('2-bassins&amp;etangs'!$P$11:$P$50,'2-bassins&amp;etangs'!$U$11:$U$50)</f>
        <v>0</v>
      </c>
      <c r="AF29" s="71" t="str">
        <f>'2-bassins&amp;etangs'!D37</f>
        <v>Néant</v>
      </c>
      <c r="AG29" s="71" t="str">
        <f>'2-bassins&amp;etangs'!E37</f>
        <v>Sans objet</v>
      </c>
      <c r="AH29" s="71" t="str">
        <f>'2-bassins&amp;etangs'!F37</f>
        <v>Sans objet</v>
      </c>
      <c r="AI29" s="71" t="str">
        <f>'2-bassins&amp;etangs'!G37</f>
        <v>.</v>
      </c>
      <c r="AJ29" s="71" t="str">
        <f>'2-bassins&amp;etangs'!H37</f>
        <v>.</v>
      </c>
      <c r="AK29" s="71" t="str">
        <f>'2-bassins&amp;etangs'!I37</f>
        <v>.</v>
      </c>
      <c r="AL29" s="71" t="str">
        <f>'2-bassins&amp;etangs'!J37</f>
        <v>.</v>
      </c>
      <c r="AM29" s="71" t="str">
        <f>'2-bassins&amp;etangs'!K37</f>
        <v>.</v>
      </c>
      <c r="AN29" s="71" t="str">
        <f>'2-bassins&amp;etangs'!L37</f>
        <v>.</v>
      </c>
      <c r="AO29" s="71" t="str">
        <f>'2-bassins&amp;etangs'!M37</f>
        <v>.</v>
      </c>
      <c r="AP29" s="78" t="str">
        <f>'2-bassins&amp;etangs'!N37</f>
        <v>.</v>
      </c>
      <c r="AQ29" s="78" t="str">
        <f>'2-bassins&amp;etangs'!O37</f>
        <v>.</v>
      </c>
      <c r="AR29" s="78" t="str">
        <f>'2-bassins&amp;etangs'!P37</f>
        <v>.</v>
      </c>
      <c r="AS29" s="71" t="str">
        <f>'2-bassins&amp;etangs'!Q37</f>
        <v>.</v>
      </c>
      <c r="AT29" s="71" t="str">
        <f>'2-bassins&amp;etangs'!R37</f>
        <v>.</v>
      </c>
      <c r="AU29" s="71" t="str">
        <f>'2-bassins&amp;etangs'!S37</f>
        <v>.</v>
      </c>
      <c r="AV29" s="71" t="str">
        <f>'2-bassins&amp;etangs'!T37</f>
        <v>.</v>
      </c>
      <c r="AW29" s="71" t="str">
        <f>'2-bassins&amp;etangs'!U37</f>
        <v>.</v>
      </c>
      <c r="AX29" s="71" t="str">
        <f>'2-bassins&amp;etangs'!V37</f>
        <v>.</v>
      </c>
      <c r="AY29" s="71" t="str">
        <f>'2-bassins&amp;etangs'!W37</f>
        <v>.</v>
      </c>
      <c r="AZ29" s="71" t="str">
        <f>'2-bassins&amp;etangs'!X37</f>
        <v>.</v>
      </c>
      <c r="BA29" s="71" t="str">
        <f>'2-bassins&amp;etangs'!Y37</f>
        <v>.</v>
      </c>
      <c r="BB29" s="71" t="str">
        <f>'2-bassins&amp;etangs'!Z37</f>
        <v>.</v>
      </c>
    </row>
    <row r="30" spans="1:54" s="74" customFormat="1" ht="15" thickBot="1" x14ac:dyDescent="0.35">
      <c r="A30" s="269">
        <f>'1-Entr&amp;UEta'!$H$47</f>
        <v>0</v>
      </c>
      <c r="B30" s="74">
        <f>'1-Entr&amp;UEta'!$D$6</f>
        <v>0</v>
      </c>
      <c r="C30" s="74">
        <f>'1-Entr&amp;UEta'!$E$10</f>
        <v>0</v>
      </c>
      <c r="D30" s="74">
        <f>'1-Entr&amp;UEta'!$F$10</f>
        <v>0</v>
      </c>
      <c r="E30" s="75">
        <f>'1-Entr&amp;UEta'!$B$17</f>
        <v>0</v>
      </c>
      <c r="J30" s="75">
        <f>'1-Entr&amp;UEta'!$B$32</f>
        <v>0</v>
      </c>
      <c r="K30" s="74">
        <f>'1-Entr&amp;UEta'!$B$40</f>
        <v>0</v>
      </c>
      <c r="L30" s="284" t="str">
        <f>'1-Entr&amp;UEta'!$E$53</f>
        <v/>
      </c>
      <c r="M30" s="284" t="str">
        <f>'1-Entr&amp;UEta'!$E$54</f>
        <v/>
      </c>
      <c r="N30" s="284" t="str">
        <f>'1-Entr&amp;UEta'!$E$55</f>
        <v/>
      </c>
      <c r="O30" s="76">
        <f>'1-Entr&amp;UEta'!$B$57</f>
        <v>0</v>
      </c>
      <c r="P30" s="77">
        <f>'1-Entr&amp;UEta'!$B$58</f>
        <v>0</v>
      </c>
      <c r="Q30" s="71">
        <f>SUMIFS('2-bassins&amp;etangs'!$N$11:$N$50,'2-bassins&amp;etangs'!$B$11:$B$50,"E")</f>
        <v>0</v>
      </c>
      <c r="R30" s="74">
        <f>SUMIFS('2-bassins&amp;etangs'!$N$11:$N$50,'2-bassins&amp;etangs'!$B$11:$B$50,"B")</f>
        <v>0</v>
      </c>
      <c r="S30" s="74">
        <f>SUMIFS('2-bassins&amp;etangs'!$P$11:$P$50,'2-bassins&amp;etangs'!$B$11:$B$50,"E")</f>
        <v>0</v>
      </c>
      <c r="T30" s="74">
        <f>SUMIFS('2-bassins&amp;etangs'!$P$11:$P$50,'2-bassins&amp;etangs'!$B$11:$B$50,"B")</f>
        <v>0</v>
      </c>
      <c r="U30" s="74" t="e">
        <f>AVERAGEIFS('2-bassins&amp;etangs'!$V$11:$V$50,'2-bassins&amp;etangs'!$B$11:$B$50,"E")</f>
        <v>#DIV/0!</v>
      </c>
      <c r="V30" s="74" t="e">
        <f>AVERAGEIFS('2-bassins&amp;etangs'!$V$11:$V$50,'2-bassins&amp;etangs'!$B$11:$B$50,"B")</f>
        <v>#DIV/0!</v>
      </c>
      <c r="W30" s="74">
        <f>SUMPRODUCT('2-bassins&amp;etangs'!$P$11:$P$50,'2-bassins&amp;etangs'!$Q$11:$Q$50)</f>
        <v>0</v>
      </c>
      <c r="X30" s="74">
        <f>SUMPRODUCT('2-bassins&amp;etangs'!$P$11:$P$50,'2-bassins&amp;etangs'!$R$11:$R$50)</f>
        <v>0</v>
      </c>
      <c r="Y30" s="74">
        <f>SUMPRODUCT('2-bassins&amp;etangs'!$P$11:$P$50,'2-bassins&amp;etangs'!$S$11:$S$50)</f>
        <v>0</v>
      </c>
      <c r="Z30" s="74">
        <f>SUMPRODUCT('2-bassins&amp;etangs'!$P$11:$P$50,'2-bassins&amp;etangs'!$T$11:$T$50)</f>
        <v>0</v>
      </c>
      <c r="AA30" s="74">
        <f>SUMPRODUCT('2-bassins&amp;etangs'!$P$11:$P$50,'2-bassins&amp;etangs'!$U$11:$U$50)</f>
        <v>0</v>
      </c>
      <c r="AF30" s="71" t="str">
        <f>'2-bassins&amp;etangs'!D38</f>
        <v>Néant</v>
      </c>
      <c r="AG30" s="71" t="str">
        <f>'2-bassins&amp;etangs'!E38</f>
        <v>Sans objet</v>
      </c>
      <c r="AH30" s="71" t="str">
        <f>'2-bassins&amp;etangs'!F38</f>
        <v>Sans objet</v>
      </c>
      <c r="AI30" s="71" t="str">
        <f>'2-bassins&amp;etangs'!G38</f>
        <v>.</v>
      </c>
      <c r="AJ30" s="71" t="str">
        <f>'2-bassins&amp;etangs'!H38</f>
        <v>.</v>
      </c>
      <c r="AK30" s="71" t="str">
        <f>'2-bassins&amp;etangs'!I38</f>
        <v>.</v>
      </c>
      <c r="AL30" s="71" t="str">
        <f>'2-bassins&amp;etangs'!J38</f>
        <v>.</v>
      </c>
      <c r="AM30" s="71" t="str">
        <f>'2-bassins&amp;etangs'!K38</f>
        <v>.</v>
      </c>
      <c r="AN30" s="71" t="str">
        <f>'2-bassins&amp;etangs'!L38</f>
        <v>.</v>
      </c>
      <c r="AO30" s="71" t="str">
        <f>'2-bassins&amp;etangs'!M38</f>
        <v>.</v>
      </c>
      <c r="AP30" s="78" t="str">
        <f>'2-bassins&amp;etangs'!N38</f>
        <v>.</v>
      </c>
      <c r="AQ30" s="78" t="str">
        <f>'2-bassins&amp;etangs'!O38</f>
        <v>.</v>
      </c>
      <c r="AR30" s="78" t="str">
        <f>'2-bassins&amp;etangs'!P38</f>
        <v>.</v>
      </c>
      <c r="AS30" s="71" t="str">
        <f>'2-bassins&amp;etangs'!Q38</f>
        <v>.</v>
      </c>
      <c r="AT30" s="71" t="str">
        <f>'2-bassins&amp;etangs'!R38</f>
        <v>.</v>
      </c>
      <c r="AU30" s="71" t="str">
        <f>'2-bassins&amp;etangs'!S38</f>
        <v>.</v>
      </c>
      <c r="AV30" s="71" t="str">
        <f>'2-bassins&amp;etangs'!T38</f>
        <v>.</v>
      </c>
      <c r="AW30" s="71" t="str">
        <f>'2-bassins&amp;etangs'!U38</f>
        <v>.</v>
      </c>
      <c r="AX30" s="71" t="str">
        <f>'2-bassins&amp;etangs'!V38</f>
        <v>.</v>
      </c>
      <c r="AY30" s="71" t="str">
        <f>'2-bassins&amp;etangs'!W38</f>
        <v>.</v>
      </c>
      <c r="AZ30" s="71" t="str">
        <f>'2-bassins&amp;etangs'!X38</f>
        <v>.</v>
      </c>
      <c r="BA30" s="71" t="str">
        <f>'2-bassins&amp;etangs'!Y38</f>
        <v>.</v>
      </c>
      <c r="BB30" s="71" t="str">
        <f>'2-bassins&amp;etangs'!Z38</f>
        <v>.</v>
      </c>
    </row>
    <row r="31" spans="1:54" s="74" customFormat="1" ht="15" thickBot="1" x14ac:dyDescent="0.35">
      <c r="A31" s="269">
        <f>'1-Entr&amp;UEta'!$H$47</f>
        <v>0</v>
      </c>
      <c r="B31" s="74">
        <f>'1-Entr&amp;UEta'!$D$6</f>
        <v>0</v>
      </c>
      <c r="C31" s="74">
        <f>'1-Entr&amp;UEta'!$E$10</f>
        <v>0</v>
      </c>
      <c r="D31" s="74">
        <f>'1-Entr&amp;UEta'!$F$10</f>
        <v>0</v>
      </c>
      <c r="E31" s="75">
        <f>'1-Entr&amp;UEta'!$B$17</f>
        <v>0</v>
      </c>
      <c r="J31" s="75">
        <f>'1-Entr&amp;UEta'!$B$32</f>
        <v>0</v>
      </c>
      <c r="K31" s="74">
        <f>'1-Entr&amp;UEta'!$B$40</f>
        <v>0</v>
      </c>
      <c r="L31" s="284" t="str">
        <f>'1-Entr&amp;UEta'!$E$53</f>
        <v/>
      </c>
      <c r="M31" s="284" t="str">
        <f>'1-Entr&amp;UEta'!$E$54</f>
        <v/>
      </c>
      <c r="N31" s="284" t="str">
        <f>'1-Entr&amp;UEta'!$E$55</f>
        <v/>
      </c>
      <c r="O31" s="76">
        <f>'1-Entr&amp;UEta'!$B$57</f>
        <v>0</v>
      </c>
      <c r="P31" s="77">
        <f>'1-Entr&amp;UEta'!$B$58</f>
        <v>0</v>
      </c>
      <c r="Q31" s="71">
        <f>SUMIFS('2-bassins&amp;etangs'!$N$11:$N$50,'2-bassins&amp;etangs'!$B$11:$B$50,"E")</f>
        <v>0</v>
      </c>
      <c r="R31" s="74">
        <f>SUMIFS('2-bassins&amp;etangs'!$N$11:$N$50,'2-bassins&amp;etangs'!$B$11:$B$50,"B")</f>
        <v>0</v>
      </c>
      <c r="S31" s="74">
        <f>SUMIFS('2-bassins&amp;etangs'!$P$11:$P$50,'2-bassins&amp;etangs'!$B$11:$B$50,"E")</f>
        <v>0</v>
      </c>
      <c r="T31" s="74">
        <f>SUMIFS('2-bassins&amp;etangs'!$P$11:$P$50,'2-bassins&amp;etangs'!$B$11:$B$50,"B")</f>
        <v>0</v>
      </c>
      <c r="U31" s="74" t="e">
        <f>AVERAGEIFS('2-bassins&amp;etangs'!$V$11:$V$50,'2-bassins&amp;etangs'!$B$11:$B$50,"E")</f>
        <v>#DIV/0!</v>
      </c>
      <c r="V31" s="74" t="e">
        <f>AVERAGEIFS('2-bassins&amp;etangs'!$V$11:$V$50,'2-bassins&amp;etangs'!$B$11:$B$50,"B")</f>
        <v>#DIV/0!</v>
      </c>
      <c r="W31" s="74">
        <f>SUMPRODUCT('2-bassins&amp;etangs'!$P$11:$P$50,'2-bassins&amp;etangs'!$Q$11:$Q$50)</f>
        <v>0</v>
      </c>
      <c r="X31" s="74">
        <f>SUMPRODUCT('2-bassins&amp;etangs'!$P$11:$P$50,'2-bassins&amp;etangs'!$R$11:$R$50)</f>
        <v>0</v>
      </c>
      <c r="Y31" s="74">
        <f>SUMPRODUCT('2-bassins&amp;etangs'!$P$11:$P$50,'2-bassins&amp;etangs'!$S$11:$S$50)</f>
        <v>0</v>
      </c>
      <c r="Z31" s="74">
        <f>SUMPRODUCT('2-bassins&amp;etangs'!$P$11:$P$50,'2-bassins&amp;etangs'!$T$11:$T$50)</f>
        <v>0</v>
      </c>
      <c r="AA31" s="74">
        <f>SUMPRODUCT('2-bassins&amp;etangs'!$P$11:$P$50,'2-bassins&amp;etangs'!$U$11:$U$50)</f>
        <v>0</v>
      </c>
      <c r="AF31" s="71" t="str">
        <f>'2-bassins&amp;etangs'!D39</f>
        <v>Néant</v>
      </c>
      <c r="AG31" s="71" t="str">
        <f>'2-bassins&amp;etangs'!E39</f>
        <v>Sans objet</v>
      </c>
      <c r="AH31" s="71" t="str">
        <f>'2-bassins&amp;etangs'!F39</f>
        <v>Sans objet</v>
      </c>
      <c r="AI31" s="71" t="str">
        <f>'2-bassins&amp;etangs'!G39</f>
        <v>.</v>
      </c>
      <c r="AJ31" s="71" t="str">
        <f>'2-bassins&amp;etangs'!H39</f>
        <v>.</v>
      </c>
      <c r="AK31" s="71" t="str">
        <f>'2-bassins&amp;etangs'!I39</f>
        <v>.</v>
      </c>
      <c r="AL31" s="71" t="str">
        <f>'2-bassins&amp;etangs'!J39</f>
        <v>.</v>
      </c>
      <c r="AM31" s="71" t="str">
        <f>'2-bassins&amp;etangs'!K39</f>
        <v>.</v>
      </c>
      <c r="AN31" s="71" t="str">
        <f>'2-bassins&amp;etangs'!L39</f>
        <v>.</v>
      </c>
      <c r="AO31" s="71" t="str">
        <f>'2-bassins&amp;etangs'!M39</f>
        <v>.</v>
      </c>
      <c r="AP31" s="78" t="str">
        <f>'2-bassins&amp;etangs'!N39</f>
        <v>.</v>
      </c>
      <c r="AQ31" s="78" t="str">
        <f>'2-bassins&amp;etangs'!O39</f>
        <v>.</v>
      </c>
      <c r="AR31" s="78" t="str">
        <f>'2-bassins&amp;etangs'!P39</f>
        <v>.</v>
      </c>
      <c r="AS31" s="71" t="str">
        <f>'2-bassins&amp;etangs'!Q39</f>
        <v>.</v>
      </c>
      <c r="AT31" s="71" t="str">
        <f>'2-bassins&amp;etangs'!R39</f>
        <v>.</v>
      </c>
      <c r="AU31" s="71" t="str">
        <f>'2-bassins&amp;etangs'!S39</f>
        <v>.</v>
      </c>
      <c r="AV31" s="71" t="str">
        <f>'2-bassins&amp;etangs'!T39</f>
        <v>.</v>
      </c>
      <c r="AW31" s="71" t="str">
        <f>'2-bassins&amp;etangs'!U39</f>
        <v>.</v>
      </c>
      <c r="AX31" s="71" t="str">
        <f>'2-bassins&amp;etangs'!V39</f>
        <v>.</v>
      </c>
      <c r="AY31" s="71" t="str">
        <f>'2-bassins&amp;etangs'!W39</f>
        <v>.</v>
      </c>
      <c r="AZ31" s="71" t="str">
        <f>'2-bassins&amp;etangs'!X39</f>
        <v>.</v>
      </c>
      <c r="BA31" s="71" t="str">
        <f>'2-bassins&amp;etangs'!Y39</f>
        <v>.</v>
      </c>
      <c r="BB31" s="71" t="str">
        <f>'2-bassins&amp;etangs'!Z39</f>
        <v>.</v>
      </c>
    </row>
    <row r="32" spans="1:54" s="74" customFormat="1" ht="15" thickBot="1" x14ac:dyDescent="0.35">
      <c r="A32" s="269">
        <f>'1-Entr&amp;UEta'!$H$47</f>
        <v>0</v>
      </c>
      <c r="B32" s="74">
        <f>'1-Entr&amp;UEta'!$D$6</f>
        <v>0</v>
      </c>
      <c r="C32" s="74">
        <f>'1-Entr&amp;UEta'!$E$10</f>
        <v>0</v>
      </c>
      <c r="D32" s="74">
        <f>'1-Entr&amp;UEta'!$F$10</f>
        <v>0</v>
      </c>
      <c r="E32" s="75">
        <f>'1-Entr&amp;UEta'!$B$17</f>
        <v>0</v>
      </c>
      <c r="J32" s="75">
        <f>'1-Entr&amp;UEta'!$B$32</f>
        <v>0</v>
      </c>
      <c r="K32" s="74">
        <f>'1-Entr&amp;UEta'!$B$40</f>
        <v>0</v>
      </c>
      <c r="L32" s="284" t="str">
        <f>'1-Entr&amp;UEta'!$E$53</f>
        <v/>
      </c>
      <c r="M32" s="284" t="str">
        <f>'1-Entr&amp;UEta'!$E$54</f>
        <v/>
      </c>
      <c r="N32" s="284" t="str">
        <f>'1-Entr&amp;UEta'!$E$55</f>
        <v/>
      </c>
      <c r="O32" s="76">
        <f>'1-Entr&amp;UEta'!$B$57</f>
        <v>0</v>
      </c>
      <c r="P32" s="77">
        <f>'1-Entr&amp;UEta'!$B$58</f>
        <v>0</v>
      </c>
      <c r="Q32" s="71">
        <f>SUMIFS('2-bassins&amp;etangs'!$N$11:$N$50,'2-bassins&amp;etangs'!$B$11:$B$50,"E")</f>
        <v>0</v>
      </c>
      <c r="R32" s="74">
        <f>SUMIFS('2-bassins&amp;etangs'!$N$11:$N$50,'2-bassins&amp;etangs'!$B$11:$B$50,"B")</f>
        <v>0</v>
      </c>
      <c r="S32" s="74">
        <f>SUMIFS('2-bassins&amp;etangs'!$P$11:$P$50,'2-bassins&amp;etangs'!$B$11:$B$50,"E")</f>
        <v>0</v>
      </c>
      <c r="T32" s="74">
        <f>SUMIFS('2-bassins&amp;etangs'!$P$11:$P$50,'2-bassins&amp;etangs'!$B$11:$B$50,"B")</f>
        <v>0</v>
      </c>
      <c r="U32" s="74" t="e">
        <f>AVERAGEIFS('2-bassins&amp;etangs'!$V$11:$V$50,'2-bassins&amp;etangs'!$B$11:$B$50,"E")</f>
        <v>#DIV/0!</v>
      </c>
      <c r="V32" s="74" t="e">
        <f>AVERAGEIFS('2-bassins&amp;etangs'!$V$11:$V$50,'2-bassins&amp;etangs'!$B$11:$B$50,"B")</f>
        <v>#DIV/0!</v>
      </c>
      <c r="W32" s="74">
        <f>SUMPRODUCT('2-bassins&amp;etangs'!$P$11:$P$50,'2-bassins&amp;etangs'!$Q$11:$Q$50)</f>
        <v>0</v>
      </c>
      <c r="X32" s="74">
        <f>SUMPRODUCT('2-bassins&amp;etangs'!$P$11:$P$50,'2-bassins&amp;etangs'!$R$11:$R$50)</f>
        <v>0</v>
      </c>
      <c r="Y32" s="74">
        <f>SUMPRODUCT('2-bassins&amp;etangs'!$P$11:$P$50,'2-bassins&amp;etangs'!$S$11:$S$50)</f>
        <v>0</v>
      </c>
      <c r="Z32" s="74">
        <f>SUMPRODUCT('2-bassins&amp;etangs'!$P$11:$P$50,'2-bassins&amp;etangs'!$T$11:$T$50)</f>
        <v>0</v>
      </c>
      <c r="AA32" s="74">
        <f>SUMPRODUCT('2-bassins&amp;etangs'!$P$11:$P$50,'2-bassins&amp;etangs'!$U$11:$U$50)</f>
        <v>0</v>
      </c>
      <c r="AF32" s="71" t="str">
        <f>'2-bassins&amp;etangs'!D40</f>
        <v>Néant</v>
      </c>
      <c r="AG32" s="71" t="str">
        <f>'2-bassins&amp;etangs'!E40</f>
        <v>Sans objet</v>
      </c>
      <c r="AH32" s="71" t="str">
        <f>'2-bassins&amp;etangs'!F40</f>
        <v>Sans objet</v>
      </c>
      <c r="AI32" s="71" t="str">
        <f>'2-bassins&amp;etangs'!G40</f>
        <v>.</v>
      </c>
      <c r="AJ32" s="71" t="str">
        <f>'2-bassins&amp;etangs'!H40</f>
        <v>.</v>
      </c>
      <c r="AK32" s="71" t="str">
        <f>'2-bassins&amp;etangs'!I40</f>
        <v>.</v>
      </c>
      <c r="AL32" s="71" t="str">
        <f>'2-bassins&amp;etangs'!J40</f>
        <v>.</v>
      </c>
      <c r="AM32" s="71" t="str">
        <f>'2-bassins&amp;etangs'!K40</f>
        <v>.</v>
      </c>
      <c r="AN32" s="71" t="str">
        <f>'2-bassins&amp;etangs'!L40</f>
        <v>.</v>
      </c>
      <c r="AO32" s="71" t="str">
        <f>'2-bassins&amp;etangs'!M40</f>
        <v>.</v>
      </c>
      <c r="AP32" s="78" t="str">
        <f>'2-bassins&amp;etangs'!N40</f>
        <v>.</v>
      </c>
      <c r="AQ32" s="78" t="str">
        <f>'2-bassins&amp;etangs'!O40</f>
        <v>.</v>
      </c>
      <c r="AR32" s="78" t="str">
        <f>'2-bassins&amp;etangs'!P40</f>
        <v>.</v>
      </c>
      <c r="AS32" s="71" t="str">
        <f>'2-bassins&amp;etangs'!Q40</f>
        <v>.</v>
      </c>
      <c r="AT32" s="71" t="str">
        <f>'2-bassins&amp;etangs'!R40</f>
        <v>.</v>
      </c>
      <c r="AU32" s="71" t="str">
        <f>'2-bassins&amp;etangs'!S40</f>
        <v>.</v>
      </c>
      <c r="AV32" s="71" t="str">
        <f>'2-bassins&amp;etangs'!T40</f>
        <v>.</v>
      </c>
      <c r="AW32" s="71" t="str">
        <f>'2-bassins&amp;etangs'!U40</f>
        <v>.</v>
      </c>
      <c r="AX32" s="71" t="str">
        <f>'2-bassins&amp;etangs'!V40</f>
        <v>.</v>
      </c>
      <c r="AY32" s="71" t="str">
        <f>'2-bassins&amp;etangs'!W40</f>
        <v>.</v>
      </c>
      <c r="AZ32" s="71" t="str">
        <f>'2-bassins&amp;etangs'!X40</f>
        <v>.</v>
      </c>
      <c r="BA32" s="71" t="str">
        <f>'2-bassins&amp;etangs'!Y40</f>
        <v>.</v>
      </c>
      <c r="BB32" s="71" t="str">
        <f>'2-bassins&amp;etangs'!Z40</f>
        <v>.</v>
      </c>
    </row>
    <row r="33" spans="1:128" s="74" customFormat="1" ht="15" thickBot="1" x14ac:dyDescent="0.35">
      <c r="A33" s="269">
        <f>'1-Entr&amp;UEta'!$H$47</f>
        <v>0</v>
      </c>
      <c r="B33" s="74">
        <f>'1-Entr&amp;UEta'!$D$6</f>
        <v>0</v>
      </c>
      <c r="C33" s="74">
        <f>'1-Entr&amp;UEta'!$E$10</f>
        <v>0</v>
      </c>
      <c r="D33" s="74">
        <f>'1-Entr&amp;UEta'!$F$10</f>
        <v>0</v>
      </c>
      <c r="E33" s="75">
        <f>'1-Entr&amp;UEta'!$B$17</f>
        <v>0</v>
      </c>
      <c r="J33" s="75">
        <f>'1-Entr&amp;UEta'!$B$32</f>
        <v>0</v>
      </c>
      <c r="K33" s="74">
        <f>'1-Entr&amp;UEta'!$B$40</f>
        <v>0</v>
      </c>
      <c r="L33" s="284" t="str">
        <f>'1-Entr&amp;UEta'!$E$53</f>
        <v/>
      </c>
      <c r="M33" s="284" t="str">
        <f>'1-Entr&amp;UEta'!$E$54</f>
        <v/>
      </c>
      <c r="N33" s="284" t="str">
        <f>'1-Entr&amp;UEta'!$E$55</f>
        <v/>
      </c>
      <c r="O33" s="76">
        <f>'1-Entr&amp;UEta'!$B$57</f>
        <v>0</v>
      </c>
      <c r="P33" s="77">
        <f>'1-Entr&amp;UEta'!$B$58</f>
        <v>0</v>
      </c>
      <c r="Q33" s="71">
        <f>SUMIFS('2-bassins&amp;etangs'!$N$11:$N$50,'2-bassins&amp;etangs'!$B$11:$B$50,"E")</f>
        <v>0</v>
      </c>
      <c r="R33" s="74">
        <f>SUMIFS('2-bassins&amp;etangs'!$N$11:$N$50,'2-bassins&amp;etangs'!$B$11:$B$50,"B")</f>
        <v>0</v>
      </c>
      <c r="S33" s="74">
        <f>SUMIFS('2-bassins&amp;etangs'!$P$11:$P$50,'2-bassins&amp;etangs'!$B$11:$B$50,"E")</f>
        <v>0</v>
      </c>
      <c r="T33" s="74">
        <f>SUMIFS('2-bassins&amp;etangs'!$P$11:$P$50,'2-bassins&amp;etangs'!$B$11:$B$50,"B")</f>
        <v>0</v>
      </c>
      <c r="U33" s="74" t="e">
        <f>AVERAGEIFS('2-bassins&amp;etangs'!$V$11:$V$50,'2-bassins&amp;etangs'!$B$11:$B$50,"E")</f>
        <v>#DIV/0!</v>
      </c>
      <c r="V33" s="74" t="e">
        <f>AVERAGEIFS('2-bassins&amp;etangs'!$V$11:$V$50,'2-bassins&amp;etangs'!$B$11:$B$50,"B")</f>
        <v>#DIV/0!</v>
      </c>
      <c r="W33" s="74">
        <f>SUMPRODUCT('2-bassins&amp;etangs'!$P$11:$P$50,'2-bassins&amp;etangs'!$Q$11:$Q$50)</f>
        <v>0</v>
      </c>
      <c r="X33" s="74">
        <f>SUMPRODUCT('2-bassins&amp;etangs'!$P$11:$P$50,'2-bassins&amp;etangs'!$R$11:$R$50)</f>
        <v>0</v>
      </c>
      <c r="Y33" s="74">
        <f>SUMPRODUCT('2-bassins&amp;etangs'!$P$11:$P$50,'2-bassins&amp;etangs'!$S$11:$S$50)</f>
        <v>0</v>
      </c>
      <c r="Z33" s="74">
        <f>SUMPRODUCT('2-bassins&amp;etangs'!$P$11:$P$50,'2-bassins&amp;etangs'!$T$11:$T$50)</f>
        <v>0</v>
      </c>
      <c r="AA33" s="74">
        <f>SUMPRODUCT('2-bassins&amp;etangs'!$P$11:$P$50,'2-bassins&amp;etangs'!$U$11:$U$50)</f>
        <v>0</v>
      </c>
      <c r="AF33" s="71" t="str">
        <f>'2-bassins&amp;etangs'!D41</f>
        <v>Néant</v>
      </c>
      <c r="AG33" s="71" t="str">
        <f>'2-bassins&amp;etangs'!E41</f>
        <v>Sans objet</v>
      </c>
      <c r="AH33" s="71" t="str">
        <f>'2-bassins&amp;etangs'!F41</f>
        <v>Sans objet</v>
      </c>
      <c r="AI33" s="71" t="str">
        <f>'2-bassins&amp;etangs'!G41</f>
        <v>.</v>
      </c>
      <c r="AJ33" s="71" t="str">
        <f>'2-bassins&amp;etangs'!H41</f>
        <v>.</v>
      </c>
      <c r="AK33" s="71" t="str">
        <f>'2-bassins&amp;etangs'!I41</f>
        <v>.</v>
      </c>
      <c r="AL33" s="71" t="str">
        <f>'2-bassins&amp;etangs'!J41</f>
        <v>.</v>
      </c>
      <c r="AM33" s="71" t="str">
        <f>'2-bassins&amp;etangs'!K41</f>
        <v>.</v>
      </c>
      <c r="AN33" s="71" t="str">
        <f>'2-bassins&amp;etangs'!L41</f>
        <v>.</v>
      </c>
      <c r="AO33" s="71" t="str">
        <f>'2-bassins&amp;etangs'!M41</f>
        <v>.</v>
      </c>
      <c r="AP33" s="78" t="str">
        <f>'2-bassins&amp;etangs'!N41</f>
        <v>.</v>
      </c>
      <c r="AQ33" s="78" t="str">
        <f>'2-bassins&amp;etangs'!O41</f>
        <v>.</v>
      </c>
      <c r="AR33" s="78" t="str">
        <f>'2-bassins&amp;etangs'!P41</f>
        <v>.</v>
      </c>
      <c r="AS33" s="71" t="str">
        <f>'2-bassins&amp;etangs'!Q41</f>
        <v>.</v>
      </c>
      <c r="AT33" s="71" t="str">
        <f>'2-bassins&amp;etangs'!R41</f>
        <v>.</v>
      </c>
      <c r="AU33" s="71" t="str">
        <f>'2-bassins&amp;etangs'!S41</f>
        <v>.</v>
      </c>
      <c r="AV33" s="71" t="str">
        <f>'2-bassins&amp;etangs'!T41</f>
        <v>.</v>
      </c>
      <c r="AW33" s="71" t="str">
        <f>'2-bassins&amp;etangs'!U41</f>
        <v>.</v>
      </c>
      <c r="AX33" s="71" t="str">
        <f>'2-bassins&amp;etangs'!V41</f>
        <v>.</v>
      </c>
      <c r="AY33" s="71" t="str">
        <f>'2-bassins&amp;etangs'!W41</f>
        <v>.</v>
      </c>
      <c r="AZ33" s="71" t="str">
        <f>'2-bassins&amp;etangs'!X41</f>
        <v>.</v>
      </c>
      <c r="BA33" s="71" t="str">
        <f>'2-bassins&amp;etangs'!Y41</f>
        <v>.</v>
      </c>
      <c r="BB33" s="71" t="str">
        <f>'2-bassins&amp;etangs'!Z41</f>
        <v>.</v>
      </c>
    </row>
    <row r="34" spans="1:128" s="74" customFormat="1" ht="15" thickBot="1" x14ac:dyDescent="0.35">
      <c r="A34" s="269">
        <f>'1-Entr&amp;UEta'!$H$47</f>
        <v>0</v>
      </c>
      <c r="B34" s="74">
        <f>'1-Entr&amp;UEta'!$D$6</f>
        <v>0</v>
      </c>
      <c r="C34" s="74">
        <f>'1-Entr&amp;UEta'!$E$10</f>
        <v>0</v>
      </c>
      <c r="D34" s="74">
        <f>'1-Entr&amp;UEta'!$F$10</f>
        <v>0</v>
      </c>
      <c r="E34" s="75">
        <f>'1-Entr&amp;UEta'!$B$17</f>
        <v>0</v>
      </c>
      <c r="J34" s="75">
        <f>'1-Entr&amp;UEta'!$B$32</f>
        <v>0</v>
      </c>
      <c r="K34" s="74">
        <f>'1-Entr&amp;UEta'!$B$40</f>
        <v>0</v>
      </c>
      <c r="L34" s="284" t="str">
        <f>'1-Entr&amp;UEta'!$E$53</f>
        <v/>
      </c>
      <c r="M34" s="284" t="str">
        <f>'1-Entr&amp;UEta'!$E$54</f>
        <v/>
      </c>
      <c r="N34" s="284" t="str">
        <f>'1-Entr&amp;UEta'!$E$55</f>
        <v/>
      </c>
      <c r="O34" s="76">
        <f>'1-Entr&amp;UEta'!$B$57</f>
        <v>0</v>
      </c>
      <c r="P34" s="77">
        <f>'1-Entr&amp;UEta'!$B$58</f>
        <v>0</v>
      </c>
      <c r="Q34" s="71">
        <f>SUMIFS('2-bassins&amp;etangs'!$N$11:$N$50,'2-bassins&amp;etangs'!$B$11:$B$50,"E")</f>
        <v>0</v>
      </c>
      <c r="R34" s="74">
        <f>SUMIFS('2-bassins&amp;etangs'!$N$11:$N$50,'2-bassins&amp;etangs'!$B$11:$B$50,"B")</f>
        <v>0</v>
      </c>
      <c r="S34" s="74">
        <f>SUMIFS('2-bassins&amp;etangs'!$P$11:$P$50,'2-bassins&amp;etangs'!$B$11:$B$50,"E")</f>
        <v>0</v>
      </c>
      <c r="T34" s="74">
        <f>SUMIFS('2-bassins&amp;etangs'!$P$11:$P$50,'2-bassins&amp;etangs'!$B$11:$B$50,"B")</f>
        <v>0</v>
      </c>
      <c r="U34" s="74" t="e">
        <f>AVERAGEIFS('2-bassins&amp;etangs'!$V$11:$V$50,'2-bassins&amp;etangs'!$B$11:$B$50,"E")</f>
        <v>#DIV/0!</v>
      </c>
      <c r="V34" s="74" t="e">
        <f>AVERAGEIFS('2-bassins&amp;etangs'!$V$11:$V$50,'2-bassins&amp;etangs'!$B$11:$B$50,"B")</f>
        <v>#DIV/0!</v>
      </c>
      <c r="W34" s="74">
        <f>SUMPRODUCT('2-bassins&amp;etangs'!$P$11:$P$50,'2-bassins&amp;etangs'!$Q$11:$Q$50)</f>
        <v>0</v>
      </c>
      <c r="X34" s="74">
        <f>SUMPRODUCT('2-bassins&amp;etangs'!$P$11:$P$50,'2-bassins&amp;etangs'!$R$11:$R$50)</f>
        <v>0</v>
      </c>
      <c r="Y34" s="74">
        <f>SUMPRODUCT('2-bassins&amp;etangs'!$P$11:$P$50,'2-bassins&amp;etangs'!$S$11:$S$50)</f>
        <v>0</v>
      </c>
      <c r="Z34" s="74">
        <f>SUMPRODUCT('2-bassins&amp;etangs'!$P$11:$P$50,'2-bassins&amp;etangs'!$T$11:$T$50)</f>
        <v>0</v>
      </c>
      <c r="AA34" s="74">
        <f>SUMPRODUCT('2-bassins&amp;etangs'!$P$11:$P$50,'2-bassins&amp;etangs'!$U$11:$U$50)</f>
        <v>0</v>
      </c>
      <c r="AF34" s="71" t="str">
        <f>'2-bassins&amp;etangs'!D42</f>
        <v>Néant</v>
      </c>
      <c r="AG34" s="71" t="str">
        <f>'2-bassins&amp;etangs'!E42</f>
        <v>Sans objet</v>
      </c>
      <c r="AH34" s="71" t="str">
        <f>'2-bassins&amp;etangs'!F42</f>
        <v>Sans objet</v>
      </c>
      <c r="AI34" s="71" t="str">
        <f>'2-bassins&amp;etangs'!G42</f>
        <v>.</v>
      </c>
      <c r="AJ34" s="71" t="str">
        <f>'2-bassins&amp;etangs'!H42</f>
        <v>.</v>
      </c>
      <c r="AK34" s="71" t="str">
        <f>'2-bassins&amp;etangs'!I42</f>
        <v>.</v>
      </c>
      <c r="AL34" s="71" t="str">
        <f>'2-bassins&amp;etangs'!J42</f>
        <v>.</v>
      </c>
      <c r="AM34" s="71" t="str">
        <f>'2-bassins&amp;etangs'!K42</f>
        <v>.</v>
      </c>
      <c r="AN34" s="71" t="str">
        <f>'2-bassins&amp;etangs'!L42</f>
        <v>.</v>
      </c>
      <c r="AO34" s="71" t="str">
        <f>'2-bassins&amp;etangs'!M42</f>
        <v>.</v>
      </c>
      <c r="AP34" s="78" t="str">
        <f>'2-bassins&amp;etangs'!N42</f>
        <v>.</v>
      </c>
      <c r="AQ34" s="78" t="str">
        <f>'2-bassins&amp;etangs'!O42</f>
        <v>.</v>
      </c>
      <c r="AR34" s="78" t="str">
        <f>'2-bassins&amp;etangs'!P42</f>
        <v>.</v>
      </c>
      <c r="AS34" s="71" t="str">
        <f>'2-bassins&amp;etangs'!Q42</f>
        <v>.</v>
      </c>
      <c r="AT34" s="71" t="str">
        <f>'2-bassins&amp;etangs'!R42</f>
        <v>.</v>
      </c>
      <c r="AU34" s="71" t="str">
        <f>'2-bassins&amp;etangs'!S42</f>
        <v>.</v>
      </c>
      <c r="AV34" s="71" t="str">
        <f>'2-bassins&amp;etangs'!T42</f>
        <v>.</v>
      </c>
      <c r="AW34" s="71" t="str">
        <f>'2-bassins&amp;etangs'!U42</f>
        <v>.</v>
      </c>
      <c r="AX34" s="71" t="str">
        <f>'2-bassins&amp;etangs'!V42</f>
        <v>.</v>
      </c>
      <c r="AY34" s="71" t="str">
        <f>'2-bassins&amp;etangs'!W42</f>
        <v>.</v>
      </c>
      <c r="AZ34" s="71" t="str">
        <f>'2-bassins&amp;etangs'!X42</f>
        <v>.</v>
      </c>
      <c r="BA34" s="71" t="str">
        <f>'2-bassins&amp;etangs'!Y42</f>
        <v>.</v>
      </c>
      <c r="BB34" s="71" t="str">
        <f>'2-bassins&amp;etangs'!Z42</f>
        <v>.</v>
      </c>
    </row>
    <row r="35" spans="1:128" s="74" customFormat="1" ht="15" thickBot="1" x14ac:dyDescent="0.35">
      <c r="A35" s="269">
        <f>'1-Entr&amp;UEta'!$H$47</f>
        <v>0</v>
      </c>
      <c r="B35" s="74">
        <f>'1-Entr&amp;UEta'!$D$6</f>
        <v>0</v>
      </c>
      <c r="C35" s="74">
        <f>'1-Entr&amp;UEta'!$E$10</f>
        <v>0</v>
      </c>
      <c r="D35" s="74">
        <f>'1-Entr&amp;UEta'!$F$10</f>
        <v>0</v>
      </c>
      <c r="E35" s="75">
        <f>'1-Entr&amp;UEta'!$B$17</f>
        <v>0</v>
      </c>
      <c r="J35" s="75">
        <f>'1-Entr&amp;UEta'!$B$32</f>
        <v>0</v>
      </c>
      <c r="K35" s="74">
        <f>'1-Entr&amp;UEta'!$B$40</f>
        <v>0</v>
      </c>
      <c r="L35" s="284" t="str">
        <f>'1-Entr&amp;UEta'!$E$53</f>
        <v/>
      </c>
      <c r="M35" s="284" t="str">
        <f>'1-Entr&amp;UEta'!$E$54</f>
        <v/>
      </c>
      <c r="N35" s="284" t="str">
        <f>'1-Entr&amp;UEta'!$E$55</f>
        <v/>
      </c>
      <c r="O35" s="76">
        <f>'1-Entr&amp;UEta'!$B$57</f>
        <v>0</v>
      </c>
      <c r="P35" s="77">
        <f>'1-Entr&amp;UEta'!$B$58</f>
        <v>0</v>
      </c>
      <c r="Q35" s="71">
        <f>SUMIFS('2-bassins&amp;etangs'!$N$11:$N$50,'2-bassins&amp;etangs'!$B$11:$B$50,"E")</f>
        <v>0</v>
      </c>
      <c r="R35" s="74">
        <f>SUMIFS('2-bassins&amp;etangs'!$N$11:$N$50,'2-bassins&amp;etangs'!$B$11:$B$50,"B")</f>
        <v>0</v>
      </c>
      <c r="S35" s="74">
        <f>SUMIFS('2-bassins&amp;etangs'!$P$11:$P$50,'2-bassins&amp;etangs'!$B$11:$B$50,"E")</f>
        <v>0</v>
      </c>
      <c r="T35" s="74">
        <f>SUMIFS('2-bassins&amp;etangs'!$P$11:$P$50,'2-bassins&amp;etangs'!$B$11:$B$50,"B")</f>
        <v>0</v>
      </c>
      <c r="U35" s="74" t="e">
        <f>AVERAGEIFS('2-bassins&amp;etangs'!$V$11:$V$50,'2-bassins&amp;etangs'!$B$11:$B$50,"E")</f>
        <v>#DIV/0!</v>
      </c>
      <c r="V35" s="74" t="e">
        <f>AVERAGEIFS('2-bassins&amp;etangs'!$V$11:$V$50,'2-bassins&amp;etangs'!$B$11:$B$50,"B")</f>
        <v>#DIV/0!</v>
      </c>
      <c r="W35" s="74">
        <f>SUMPRODUCT('2-bassins&amp;etangs'!$P$11:$P$50,'2-bassins&amp;etangs'!$Q$11:$Q$50)</f>
        <v>0</v>
      </c>
      <c r="X35" s="74">
        <f>SUMPRODUCT('2-bassins&amp;etangs'!$P$11:$P$50,'2-bassins&amp;etangs'!$R$11:$R$50)</f>
        <v>0</v>
      </c>
      <c r="Y35" s="74">
        <f>SUMPRODUCT('2-bassins&amp;etangs'!$P$11:$P$50,'2-bassins&amp;etangs'!$S$11:$S$50)</f>
        <v>0</v>
      </c>
      <c r="Z35" s="74">
        <f>SUMPRODUCT('2-bassins&amp;etangs'!$P$11:$P$50,'2-bassins&amp;etangs'!$T$11:$T$50)</f>
        <v>0</v>
      </c>
      <c r="AA35" s="74">
        <f>SUMPRODUCT('2-bassins&amp;etangs'!$P$11:$P$50,'2-bassins&amp;etangs'!$U$11:$U$50)</f>
        <v>0</v>
      </c>
      <c r="AF35" s="71" t="str">
        <f>'2-bassins&amp;etangs'!D43</f>
        <v>Néant</v>
      </c>
      <c r="AG35" s="71" t="str">
        <f>'2-bassins&amp;etangs'!E43</f>
        <v>Sans objet</v>
      </c>
      <c r="AH35" s="71" t="str">
        <f>'2-bassins&amp;etangs'!F43</f>
        <v>Sans objet</v>
      </c>
      <c r="AI35" s="71" t="str">
        <f>'2-bassins&amp;etangs'!G43</f>
        <v>.</v>
      </c>
      <c r="AJ35" s="71" t="str">
        <f>'2-bassins&amp;etangs'!H43</f>
        <v>.</v>
      </c>
      <c r="AK35" s="71" t="str">
        <f>'2-bassins&amp;etangs'!I43</f>
        <v>.</v>
      </c>
      <c r="AL35" s="71" t="str">
        <f>'2-bassins&amp;etangs'!J43</f>
        <v>.</v>
      </c>
      <c r="AM35" s="71" t="str">
        <f>'2-bassins&amp;etangs'!K43</f>
        <v>.</v>
      </c>
      <c r="AN35" s="71" t="str">
        <f>'2-bassins&amp;etangs'!L43</f>
        <v>.</v>
      </c>
      <c r="AO35" s="71" t="str">
        <f>'2-bassins&amp;etangs'!M43</f>
        <v>.</v>
      </c>
      <c r="AP35" s="78" t="str">
        <f>'2-bassins&amp;etangs'!N43</f>
        <v>.</v>
      </c>
      <c r="AQ35" s="78" t="str">
        <f>'2-bassins&amp;etangs'!O43</f>
        <v>.</v>
      </c>
      <c r="AR35" s="78" t="str">
        <f>'2-bassins&amp;etangs'!P43</f>
        <v>.</v>
      </c>
      <c r="AS35" s="71" t="str">
        <f>'2-bassins&amp;etangs'!Q43</f>
        <v>.</v>
      </c>
      <c r="AT35" s="71" t="str">
        <f>'2-bassins&amp;etangs'!R43</f>
        <v>.</v>
      </c>
      <c r="AU35" s="71" t="str">
        <f>'2-bassins&amp;etangs'!S43</f>
        <v>.</v>
      </c>
      <c r="AV35" s="71" t="str">
        <f>'2-bassins&amp;etangs'!T43</f>
        <v>.</v>
      </c>
      <c r="AW35" s="71" t="str">
        <f>'2-bassins&amp;etangs'!U43</f>
        <v>.</v>
      </c>
      <c r="AX35" s="71" t="str">
        <f>'2-bassins&amp;etangs'!V43</f>
        <v>.</v>
      </c>
      <c r="AY35" s="71" t="str">
        <f>'2-bassins&amp;etangs'!W43</f>
        <v>.</v>
      </c>
      <c r="AZ35" s="71" t="str">
        <f>'2-bassins&amp;etangs'!X43</f>
        <v>.</v>
      </c>
      <c r="BA35" s="71" t="str">
        <f>'2-bassins&amp;etangs'!Y43</f>
        <v>.</v>
      </c>
      <c r="BB35" s="71" t="str">
        <f>'2-bassins&amp;etangs'!Z43</f>
        <v>.</v>
      </c>
    </row>
    <row r="36" spans="1:128" s="74" customFormat="1" ht="15" thickBot="1" x14ac:dyDescent="0.35">
      <c r="A36" s="269">
        <f>'1-Entr&amp;UEta'!$H$47</f>
        <v>0</v>
      </c>
      <c r="B36" s="74">
        <f>'1-Entr&amp;UEta'!$D$6</f>
        <v>0</v>
      </c>
      <c r="C36" s="74">
        <f>'1-Entr&amp;UEta'!$E$10</f>
        <v>0</v>
      </c>
      <c r="D36" s="74">
        <f>'1-Entr&amp;UEta'!$F$10</f>
        <v>0</v>
      </c>
      <c r="E36" s="75">
        <f>'1-Entr&amp;UEta'!$B$17</f>
        <v>0</v>
      </c>
      <c r="J36" s="75">
        <f>'1-Entr&amp;UEta'!$B$32</f>
        <v>0</v>
      </c>
      <c r="K36" s="74">
        <f>'1-Entr&amp;UEta'!$B$40</f>
        <v>0</v>
      </c>
      <c r="L36" s="284" t="str">
        <f>'1-Entr&amp;UEta'!$E$53</f>
        <v/>
      </c>
      <c r="M36" s="284" t="str">
        <f>'1-Entr&amp;UEta'!$E$54</f>
        <v/>
      </c>
      <c r="N36" s="284" t="str">
        <f>'1-Entr&amp;UEta'!$E$55</f>
        <v/>
      </c>
      <c r="O36" s="76">
        <f>'1-Entr&amp;UEta'!$B$57</f>
        <v>0</v>
      </c>
      <c r="P36" s="77">
        <f>'1-Entr&amp;UEta'!$B$58</f>
        <v>0</v>
      </c>
      <c r="Q36" s="71">
        <f>SUMIFS('2-bassins&amp;etangs'!$N$11:$N$50,'2-bassins&amp;etangs'!$B$11:$B$50,"E")</f>
        <v>0</v>
      </c>
      <c r="R36" s="74">
        <f>SUMIFS('2-bassins&amp;etangs'!$N$11:$N$50,'2-bassins&amp;etangs'!$B$11:$B$50,"B")</f>
        <v>0</v>
      </c>
      <c r="S36" s="74">
        <f>SUMIFS('2-bassins&amp;etangs'!$P$11:$P$50,'2-bassins&amp;etangs'!$B$11:$B$50,"E")</f>
        <v>0</v>
      </c>
      <c r="T36" s="74">
        <f>SUMIFS('2-bassins&amp;etangs'!$P$11:$P$50,'2-bassins&amp;etangs'!$B$11:$B$50,"B")</f>
        <v>0</v>
      </c>
      <c r="U36" s="74" t="e">
        <f>AVERAGEIFS('2-bassins&amp;etangs'!$V$11:$V$50,'2-bassins&amp;etangs'!$B$11:$B$50,"E")</f>
        <v>#DIV/0!</v>
      </c>
      <c r="V36" s="74" t="e">
        <f>AVERAGEIFS('2-bassins&amp;etangs'!$V$11:$V$50,'2-bassins&amp;etangs'!$B$11:$B$50,"B")</f>
        <v>#DIV/0!</v>
      </c>
      <c r="W36" s="74">
        <f>SUMPRODUCT('2-bassins&amp;etangs'!$P$11:$P$50,'2-bassins&amp;etangs'!$Q$11:$Q$50)</f>
        <v>0</v>
      </c>
      <c r="X36" s="74">
        <f>SUMPRODUCT('2-bassins&amp;etangs'!$P$11:$P$50,'2-bassins&amp;etangs'!$R$11:$R$50)</f>
        <v>0</v>
      </c>
      <c r="Y36" s="74">
        <f>SUMPRODUCT('2-bassins&amp;etangs'!$P$11:$P$50,'2-bassins&amp;etangs'!$S$11:$S$50)</f>
        <v>0</v>
      </c>
      <c r="Z36" s="74">
        <f>SUMPRODUCT('2-bassins&amp;etangs'!$P$11:$P$50,'2-bassins&amp;etangs'!$T$11:$T$50)</f>
        <v>0</v>
      </c>
      <c r="AA36" s="74">
        <f>SUMPRODUCT('2-bassins&amp;etangs'!$P$11:$P$50,'2-bassins&amp;etangs'!$U$11:$U$50)</f>
        <v>0</v>
      </c>
      <c r="AF36" s="71" t="str">
        <f>'2-bassins&amp;etangs'!D44</f>
        <v>Néant</v>
      </c>
      <c r="AG36" s="71" t="str">
        <f>'2-bassins&amp;etangs'!E44</f>
        <v>Sans objet</v>
      </c>
      <c r="AH36" s="71" t="str">
        <f>'2-bassins&amp;etangs'!F44</f>
        <v>Sans objet</v>
      </c>
      <c r="AI36" s="71" t="str">
        <f>'2-bassins&amp;etangs'!G44</f>
        <v>.</v>
      </c>
      <c r="AJ36" s="71" t="str">
        <f>'2-bassins&amp;etangs'!H44</f>
        <v>.</v>
      </c>
      <c r="AK36" s="71" t="str">
        <f>'2-bassins&amp;etangs'!I44</f>
        <v>.</v>
      </c>
      <c r="AL36" s="71" t="str">
        <f>'2-bassins&amp;etangs'!J44</f>
        <v>.</v>
      </c>
      <c r="AM36" s="71" t="str">
        <f>'2-bassins&amp;etangs'!K44</f>
        <v>.</v>
      </c>
      <c r="AN36" s="71" t="str">
        <f>'2-bassins&amp;etangs'!L44</f>
        <v>.</v>
      </c>
      <c r="AO36" s="71" t="str">
        <f>'2-bassins&amp;etangs'!M44</f>
        <v>.</v>
      </c>
      <c r="AP36" s="78" t="str">
        <f>'2-bassins&amp;etangs'!N44</f>
        <v>.</v>
      </c>
      <c r="AQ36" s="78" t="str">
        <f>'2-bassins&amp;etangs'!O44</f>
        <v>.</v>
      </c>
      <c r="AR36" s="78" t="str">
        <f>'2-bassins&amp;etangs'!P44</f>
        <v>.</v>
      </c>
      <c r="AS36" s="71" t="str">
        <f>'2-bassins&amp;etangs'!Q44</f>
        <v>.</v>
      </c>
      <c r="AT36" s="71" t="str">
        <f>'2-bassins&amp;etangs'!R44</f>
        <v>.</v>
      </c>
      <c r="AU36" s="71" t="str">
        <f>'2-bassins&amp;etangs'!S44</f>
        <v>.</v>
      </c>
      <c r="AV36" s="71" t="str">
        <f>'2-bassins&amp;etangs'!T44</f>
        <v>.</v>
      </c>
      <c r="AW36" s="71" t="str">
        <f>'2-bassins&amp;etangs'!U44</f>
        <v>.</v>
      </c>
      <c r="AX36" s="71" t="str">
        <f>'2-bassins&amp;etangs'!V44</f>
        <v>.</v>
      </c>
      <c r="AY36" s="71" t="str">
        <f>'2-bassins&amp;etangs'!W44</f>
        <v>.</v>
      </c>
      <c r="AZ36" s="71" t="str">
        <f>'2-bassins&amp;etangs'!X44</f>
        <v>.</v>
      </c>
      <c r="BA36" s="71" t="str">
        <f>'2-bassins&amp;etangs'!Y44</f>
        <v>.</v>
      </c>
      <c r="BB36" s="71" t="str">
        <f>'2-bassins&amp;etangs'!Z44</f>
        <v>.</v>
      </c>
    </row>
    <row r="37" spans="1:128" s="74" customFormat="1" ht="15" thickBot="1" x14ac:dyDescent="0.35">
      <c r="A37" s="269">
        <f>'1-Entr&amp;UEta'!$H$47</f>
        <v>0</v>
      </c>
      <c r="B37" s="74">
        <f>'1-Entr&amp;UEta'!$D$6</f>
        <v>0</v>
      </c>
      <c r="C37" s="74">
        <f>'1-Entr&amp;UEta'!$E$10</f>
        <v>0</v>
      </c>
      <c r="D37" s="74">
        <f>'1-Entr&amp;UEta'!$F$10</f>
        <v>0</v>
      </c>
      <c r="E37" s="75">
        <f>'1-Entr&amp;UEta'!$B$17</f>
        <v>0</v>
      </c>
      <c r="J37" s="75">
        <f>'1-Entr&amp;UEta'!$B$32</f>
        <v>0</v>
      </c>
      <c r="K37" s="74">
        <f>'1-Entr&amp;UEta'!$B$40</f>
        <v>0</v>
      </c>
      <c r="L37" s="284" t="str">
        <f>'1-Entr&amp;UEta'!$E$53</f>
        <v/>
      </c>
      <c r="M37" s="284" t="str">
        <f>'1-Entr&amp;UEta'!$E$54</f>
        <v/>
      </c>
      <c r="N37" s="284" t="str">
        <f>'1-Entr&amp;UEta'!$E$55</f>
        <v/>
      </c>
      <c r="O37" s="76">
        <f>'1-Entr&amp;UEta'!$B$57</f>
        <v>0</v>
      </c>
      <c r="P37" s="77">
        <f>'1-Entr&amp;UEta'!$B$58</f>
        <v>0</v>
      </c>
      <c r="Q37" s="71">
        <f>SUMIFS('2-bassins&amp;etangs'!$N$11:$N$50,'2-bassins&amp;etangs'!$B$11:$B$50,"E")</f>
        <v>0</v>
      </c>
      <c r="R37" s="74">
        <f>SUMIFS('2-bassins&amp;etangs'!$N$11:$N$50,'2-bassins&amp;etangs'!$B$11:$B$50,"B")</f>
        <v>0</v>
      </c>
      <c r="S37" s="74">
        <f>SUMIFS('2-bassins&amp;etangs'!$P$11:$P$50,'2-bassins&amp;etangs'!$B$11:$B$50,"E")</f>
        <v>0</v>
      </c>
      <c r="T37" s="74">
        <f>SUMIFS('2-bassins&amp;etangs'!$P$11:$P$50,'2-bassins&amp;etangs'!$B$11:$B$50,"B")</f>
        <v>0</v>
      </c>
      <c r="U37" s="74" t="e">
        <f>AVERAGEIFS('2-bassins&amp;etangs'!$V$11:$V$50,'2-bassins&amp;etangs'!$B$11:$B$50,"E")</f>
        <v>#DIV/0!</v>
      </c>
      <c r="V37" s="74" t="e">
        <f>AVERAGEIFS('2-bassins&amp;etangs'!$V$11:$V$50,'2-bassins&amp;etangs'!$B$11:$B$50,"B")</f>
        <v>#DIV/0!</v>
      </c>
      <c r="W37" s="74">
        <f>SUMPRODUCT('2-bassins&amp;etangs'!$P$11:$P$50,'2-bassins&amp;etangs'!$Q$11:$Q$50)</f>
        <v>0</v>
      </c>
      <c r="X37" s="74">
        <f>SUMPRODUCT('2-bassins&amp;etangs'!$P$11:$P$50,'2-bassins&amp;etangs'!$R$11:$R$50)</f>
        <v>0</v>
      </c>
      <c r="Y37" s="74">
        <f>SUMPRODUCT('2-bassins&amp;etangs'!$P$11:$P$50,'2-bassins&amp;etangs'!$S$11:$S$50)</f>
        <v>0</v>
      </c>
      <c r="Z37" s="74">
        <f>SUMPRODUCT('2-bassins&amp;etangs'!$P$11:$P$50,'2-bassins&amp;etangs'!$T$11:$T$50)</f>
        <v>0</v>
      </c>
      <c r="AA37" s="74">
        <f>SUMPRODUCT('2-bassins&amp;etangs'!$P$11:$P$50,'2-bassins&amp;etangs'!$U$11:$U$50)</f>
        <v>0</v>
      </c>
      <c r="AF37" s="71" t="str">
        <f>'2-bassins&amp;etangs'!D45</f>
        <v>Néant</v>
      </c>
      <c r="AG37" s="71" t="str">
        <f>'2-bassins&amp;etangs'!E45</f>
        <v>Sans objet</v>
      </c>
      <c r="AH37" s="71" t="str">
        <f>'2-bassins&amp;etangs'!F45</f>
        <v>Sans objet</v>
      </c>
      <c r="AI37" s="71" t="str">
        <f>'2-bassins&amp;etangs'!G45</f>
        <v>.</v>
      </c>
      <c r="AJ37" s="71" t="str">
        <f>'2-bassins&amp;etangs'!H45</f>
        <v>.</v>
      </c>
      <c r="AK37" s="71" t="str">
        <f>'2-bassins&amp;etangs'!I45</f>
        <v>.</v>
      </c>
      <c r="AL37" s="71" t="str">
        <f>'2-bassins&amp;etangs'!J45</f>
        <v>.</v>
      </c>
      <c r="AM37" s="71" t="str">
        <f>'2-bassins&amp;etangs'!K45</f>
        <v>.</v>
      </c>
      <c r="AN37" s="71" t="str">
        <f>'2-bassins&amp;etangs'!L45</f>
        <v>.</v>
      </c>
      <c r="AO37" s="71" t="str">
        <f>'2-bassins&amp;etangs'!M45</f>
        <v>.</v>
      </c>
      <c r="AP37" s="78" t="str">
        <f>'2-bassins&amp;etangs'!N45</f>
        <v>.</v>
      </c>
      <c r="AQ37" s="78" t="str">
        <f>'2-bassins&amp;etangs'!O45</f>
        <v>.</v>
      </c>
      <c r="AR37" s="78" t="str">
        <f>'2-bassins&amp;etangs'!P45</f>
        <v>.</v>
      </c>
      <c r="AS37" s="71" t="str">
        <f>'2-bassins&amp;etangs'!Q45</f>
        <v>.</v>
      </c>
      <c r="AT37" s="71" t="str">
        <f>'2-bassins&amp;etangs'!R45</f>
        <v>.</v>
      </c>
      <c r="AU37" s="71" t="str">
        <f>'2-bassins&amp;etangs'!S45</f>
        <v>.</v>
      </c>
      <c r="AV37" s="71" t="str">
        <f>'2-bassins&amp;etangs'!T45</f>
        <v>.</v>
      </c>
      <c r="AW37" s="71" t="str">
        <f>'2-bassins&amp;etangs'!U45</f>
        <v>.</v>
      </c>
      <c r="AX37" s="71" t="str">
        <f>'2-bassins&amp;etangs'!V45</f>
        <v>.</v>
      </c>
      <c r="AY37" s="71" t="str">
        <f>'2-bassins&amp;etangs'!W45</f>
        <v>.</v>
      </c>
      <c r="AZ37" s="71" t="str">
        <f>'2-bassins&amp;etangs'!X45</f>
        <v>.</v>
      </c>
      <c r="BA37" s="71" t="str">
        <f>'2-bassins&amp;etangs'!Y45</f>
        <v>.</v>
      </c>
      <c r="BB37" s="71" t="str">
        <f>'2-bassins&amp;etangs'!Z45</f>
        <v>.</v>
      </c>
    </row>
    <row r="38" spans="1:128" s="74" customFormat="1" ht="15" thickBot="1" x14ac:dyDescent="0.35">
      <c r="A38" s="269">
        <f>'1-Entr&amp;UEta'!$H$47</f>
        <v>0</v>
      </c>
      <c r="B38" s="74">
        <f>'1-Entr&amp;UEta'!$D$6</f>
        <v>0</v>
      </c>
      <c r="C38" s="74">
        <f>'1-Entr&amp;UEta'!$E$10</f>
        <v>0</v>
      </c>
      <c r="D38" s="74">
        <f>'1-Entr&amp;UEta'!$F$10</f>
        <v>0</v>
      </c>
      <c r="E38" s="75">
        <f>'1-Entr&amp;UEta'!$B$17</f>
        <v>0</v>
      </c>
      <c r="J38" s="75">
        <f>'1-Entr&amp;UEta'!$B$32</f>
        <v>0</v>
      </c>
      <c r="K38" s="74">
        <f>'1-Entr&amp;UEta'!$B$40</f>
        <v>0</v>
      </c>
      <c r="L38" s="284" t="str">
        <f>'1-Entr&amp;UEta'!$E$53</f>
        <v/>
      </c>
      <c r="M38" s="284" t="str">
        <f>'1-Entr&amp;UEta'!$E$54</f>
        <v/>
      </c>
      <c r="N38" s="284" t="str">
        <f>'1-Entr&amp;UEta'!$E$55</f>
        <v/>
      </c>
      <c r="O38" s="76">
        <f>'1-Entr&amp;UEta'!$B$57</f>
        <v>0</v>
      </c>
      <c r="P38" s="77">
        <f>'1-Entr&amp;UEta'!$B$58</f>
        <v>0</v>
      </c>
      <c r="Q38" s="71">
        <f>SUMIFS('2-bassins&amp;etangs'!$N$11:$N$50,'2-bassins&amp;etangs'!$B$11:$B$50,"E")</f>
        <v>0</v>
      </c>
      <c r="R38" s="74">
        <f>SUMIFS('2-bassins&amp;etangs'!$N$11:$N$50,'2-bassins&amp;etangs'!$B$11:$B$50,"B")</f>
        <v>0</v>
      </c>
      <c r="S38" s="74">
        <f>SUMIFS('2-bassins&amp;etangs'!$P$11:$P$50,'2-bassins&amp;etangs'!$B$11:$B$50,"E")</f>
        <v>0</v>
      </c>
      <c r="T38" s="74">
        <f>SUMIFS('2-bassins&amp;etangs'!$P$11:$P$50,'2-bassins&amp;etangs'!$B$11:$B$50,"B")</f>
        <v>0</v>
      </c>
      <c r="U38" s="74" t="e">
        <f>AVERAGEIFS('2-bassins&amp;etangs'!$V$11:$V$50,'2-bassins&amp;etangs'!$B$11:$B$50,"E")</f>
        <v>#DIV/0!</v>
      </c>
      <c r="V38" s="74" t="e">
        <f>AVERAGEIFS('2-bassins&amp;etangs'!$V$11:$V$50,'2-bassins&amp;etangs'!$B$11:$B$50,"B")</f>
        <v>#DIV/0!</v>
      </c>
      <c r="W38" s="74">
        <f>SUMPRODUCT('2-bassins&amp;etangs'!$P$11:$P$50,'2-bassins&amp;etangs'!$Q$11:$Q$50)</f>
        <v>0</v>
      </c>
      <c r="X38" s="74">
        <f>SUMPRODUCT('2-bassins&amp;etangs'!$P$11:$P$50,'2-bassins&amp;etangs'!$R$11:$R$50)</f>
        <v>0</v>
      </c>
      <c r="Y38" s="74">
        <f>SUMPRODUCT('2-bassins&amp;etangs'!$P$11:$P$50,'2-bassins&amp;etangs'!$S$11:$S$50)</f>
        <v>0</v>
      </c>
      <c r="Z38" s="74">
        <f>SUMPRODUCT('2-bassins&amp;etangs'!$P$11:$P$50,'2-bassins&amp;etangs'!$T$11:$T$50)</f>
        <v>0</v>
      </c>
      <c r="AA38" s="74">
        <f>SUMPRODUCT('2-bassins&amp;etangs'!$P$11:$P$50,'2-bassins&amp;etangs'!$U$11:$U$50)</f>
        <v>0</v>
      </c>
      <c r="AF38" s="71" t="str">
        <f>'2-bassins&amp;etangs'!D46</f>
        <v>Néant</v>
      </c>
      <c r="AG38" s="71" t="str">
        <f>'2-bassins&amp;etangs'!E46</f>
        <v>Sans objet</v>
      </c>
      <c r="AH38" s="71" t="str">
        <f>'2-bassins&amp;etangs'!F46</f>
        <v>Sans objet</v>
      </c>
      <c r="AI38" s="71" t="str">
        <f>'2-bassins&amp;etangs'!G46</f>
        <v>.</v>
      </c>
      <c r="AJ38" s="71" t="str">
        <f>'2-bassins&amp;etangs'!H46</f>
        <v>.</v>
      </c>
      <c r="AK38" s="71" t="str">
        <f>'2-bassins&amp;etangs'!I46</f>
        <v>.</v>
      </c>
      <c r="AL38" s="71" t="str">
        <f>'2-bassins&amp;etangs'!J46</f>
        <v>.</v>
      </c>
      <c r="AM38" s="71" t="str">
        <f>'2-bassins&amp;etangs'!K46</f>
        <v>.</v>
      </c>
      <c r="AN38" s="71" t="str">
        <f>'2-bassins&amp;etangs'!L46</f>
        <v>.</v>
      </c>
      <c r="AO38" s="71" t="str">
        <f>'2-bassins&amp;etangs'!M46</f>
        <v>.</v>
      </c>
      <c r="AP38" s="78" t="str">
        <f>'2-bassins&amp;etangs'!N46</f>
        <v>.</v>
      </c>
      <c r="AQ38" s="78" t="str">
        <f>'2-bassins&amp;etangs'!O46</f>
        <v>.</v>
      </c>
      <c r="AR38" s="78" t="str">
        <f>'2-bassins&amp;etangs'!P46</f>
        <v>.</v>
      </c>
      <c r="AS38" s="71" t="str">
        <f>'2-bassins&amp;etangs'!Q46</f>
        <v>.</v>
      </c>
      <c r="AT38" s="71" t="str">
        <f>'2-bassins&amp;etangs'!R46</f>
        <v>.</v>
      </c>
      <c r="AU38" s="71" t="str">
        <f>'2-bassins&amp;etangs'!S46</f>
        <v>.</v>
      </c>
      <c r="AV38" s="71" t="str">
        <f>'2-bassins&amp;etangs'!T46</f>
        <v>.</v>
      </c>
      <c r="AW38" s="71" t="str">
        <f>'2-bassins&amp;etangs'!U46</f>
        <v>.</v>
      </c>
      <c r="AX38" s="71" t="str">
        <f>'2-bassins&amp;etangs'!V46</f>
        <v>.</v>
      </c>
      <c r="AY38" s="71" t="str">
        <f>'2-bassins&amp;etangs'!W46</f>
        <v>.</v>
      </c>
      <c r="AZ38" s="71" t="str">
        <f>'2-bassins&amp;etangs'!X46</f>
        <v>.</v>
      </c>
      <c r="BA38" s="71" t="str">
        <f>'2-bassins&amp;etangs'!Y46</f>
        <v>.</v>
      </c>
      <c r="BB38" s="71" t="str">
        <f>'2-bassins&amp;etangs'!Z46</f>
        <v>.</v>
      </c>
    </row>
    <row r="39" spans="1:128" s="74" customFormat="1" ht="15" thickBot="1" x14ac:dyDescent="0.35">
      <c r="A39" s="269">
        <f>'1-Entr&amp;UEta'!$H$47</f>
        <v>0</v>
      </c>
      <c r="B39" s="74">
        <f>'1-Entr&amp;UEta'!$D$6</f>
        <v>0</v>
      </c>
      <c r="C39" s="74">
        <f>'1-Entr&amp;UEta'!$E$10</f>
        <v>0</v>
      </c>
      <c r="D39" s="74">
        <f>'1-Entr&amp;UEta'!$F$10</f>
        <v>0</v>
      </c>
      <c r="E39" s="75">
        <f>'1-Entr&amp;UEta'!$B$17</f>
        <v>0</v>
      </c>
      <c r="J39" s="75">
        <f>'1-Entr&amp;UEta'!$B$32</f>
        <v>0</v>
      </c>
      <c r="K39" s="74">
        <f>'1-Entr&amp;UEta'!$B$40</f>
        <v>0</v>
      </c>
      <c r="L39" s="284" t="str">
        <f>'1-Entr&amp;UEta'!$E$53</f>
        <v/>
      </c>
      <c r="M39" s="284" t="str">
        <f>'1-Entr&amp;UEta'!$E$54</f>
        <v/>
      </c>
      <c r="N39" s="284" t="str">
        <f>'1-Entr&amp;UEta'!$E$55</f>
        <v/>
      </c>
      <c r="O39" s="76">
        <f>'1-Entr&amp;UEta'!$B$57</f>
        <v>0</v>
      </c>
      <c r="P39" s="77">
        <f>'1-Entr&amp;UEta'!$B$58</f>
        <v>0</v>
      </c>
      <c r="Q39" s="71">
        <f>SUMIFS('2-bassins&amp;etangs'!$N$11:$N$50,'2-bassins&amp;etangs'!$B$11:$B$50,"E")</f>
        <v>0</v>
      </c>
      <c r="R39" s="74">
        <f>SUMIFS('2-bassins&amp;etangs'!$N$11:$N$50,'2-bassins&amp;etangs'!$B$11:$B$50,"B")</f>
        <v>0</v>
      </c>
      <c r="S39" s="74">
        <f>SUMIFS('2-bassins&amp;etangs'!$P$11:$P$50,'2-bassins&amp;etangs'!$B$11:$B$50,"E")</f>
        <v>0</v>
      </c>
      <c r="T39" s="74">
        <f>SUMIFS('2-bassins&amp;etangs'!$P$11:$P$50,'2-bassins&amp;etangs'!$B$11:$B$50,"B")</f>
        <v>0</v>
      </c>
      <c r="U39" s="74" t="e">
        <f>AVERAGEIFS('2-bassins&amp;etangs'!$V$11:$V$50,'2-bassins&amp;etangs'!$B$11:$B$50,"E")</f>
        <v>#DIV/0!</v>
      </c>
      <c r="V39" s="74" t="e">
        <f>AVERAGEIFS('2-bassins&amp;etangs'!$V$11:$V$50,'2-bassins&amp;etangs'!$B$11:$B$50,"B")</f>
        <v>#DIV/0!</v>
      </c>
      <c r="W39" s="74">
        <f>SUMPRODUCT('2-bassins&amp;etangs'!$P$11:$P$50,'2-bassins&amp;etangs'!$Q$11:$Q$50)</f>
        <v>0</v>
      </c>
      <c r="X39" s="74">
        <f>SUMPRODUCT('2-bassins&amp;etangs'!$P$11:$P$50,'2-bassins&amp;etangs'!$R$11:$R$50)</f>
        <v>0</v>
      </c>
      <c r="Y39" s="74">
        <f>SUMPRODUCT('2-bassins&amp;etangs'!$P$11:$P$50,'2-bassins&amp;etangs'!$S$11:$S$50)</f>
        <v>0</v>
      </c>
      <c r="Z39" s="74">
        <f>SUMPRODUCT('2-bassins&amp;etangs'!$P$11:$P$50,'2-bassins&amp;etangs'!$T$11:$T$50)</f>
        <v>0</v>
      </c>
      <c r="AA39" s="74">
        <f>SUMPRODUCT('2-bassins&amp;etangs'!$P$11:$P$50,'2-bassins&amp;etangs'!$U$11:$U$50)</f>
        <v>0</v>
      </c>
      <c r="AF39" s="71" t="str">
        <f>'2-bassins&amp;etangs'!D47</f>
        <v>Néant</v>
      </c>
      <c r="AG39" s="71" t="str">
        <f>'2-bassins&amp;etangs'!E47</f>
        <v>Sans objet</v>
      </c>
      <c r="AH39" s="71" t="str">
        <f>'2-bassins&amp;etangs'!F47</f>
        <v>Sans objet</v>
      </c>
      <c r="AI39" s="71" t="str">
        <f>'2-bassins&amp;etangs'!G47</f>
        <v>.</v>
      </c>
      <c r="AJ39" s="71" t="str">
        <f>'2-bassins&amp;etangs'!H47</f>
        <v>.</v>
      </c>
      <c r="AK39" s="71" t="str">
        <f>'2-bassins&amp;etangs'!I47</f>
        <v>.</v>
      </c>
      <c r="AL39" s="71" t="str">
        <f>'2-bassins&amp;etangs'!J47</f>
        <v>.</v>
      </c>
      <c r="AM39" s="71" t="str">
        <f>'2-bassins&amp;etangs'!K47</f>
        <v>.</v>
      </c>
      <c r="AN39" s="71" t="str">
        <f>'2-bassins&amp;etangs'!L47</f>
        <v>.</v>
      </c>
      <c r="AO39" s="71" t="str">
        <f>'2-bassins&amp;etangs'!M47</f>
        <v>.</v>
      </c>
      <c r="AP39" s="78" t="str">
        <f>'2-bassins&amp;etangs'!N47</f>
        <v>.</v>
      </c>
      <c r="AQ39" s="78" t="str">
        <f>'2-bassins&amp;etangs'!O47</f>
        <v>.</v>
      </c>
      <c r="AR39" s="78" t="str">
        <f>'2-bassins&amp;etangs'!P47</f>
        <v>.</v>
      </c>
      <c r="AS39" s="71" t="str">
        <f>'2-bassins&amp;etangs'!Q47</f>
        <v>.</v>
      </c>
      <c r="AT39" s="71" t="str">
        <f>'2-bassins&amp;etangs'!R47</f>
        <v>.</v>
      </c>
      <c r="AU39" s="71" t="str">
        <f>'2-bassins&amp;etangs'!S47</f>
        <v>.</v>
      </c>
      <c r="AV39" s="71" t="str">
        <f>'2-bassins&amp;etangs'!T47</f>
        <v>.</v>
      </c>
      <c r="AW39" s="71" t="str">
        <f>'2-bassins&amp;etangs'!U47</f>
        <v>.</v>
      </c>
      <c r="AX39" s="71" t="str">
        <f>'2-bassins&amp;etangs'!V47</f>
        <v>.</v>
      </c>
      <c r="AY39" s="71" t="str">
        <f>'2-bassins&amp;etangs'!W47</f>
        <v>.</v>
      </c>
      <c r="AZ39" s="71" t="str">
        <f>'2-bassins&amp;etangs'!X47</f>
        <v>.</v>
      </c>
      <c r="BA39" s="71" t="str">
        <f>'2-bassins&amp;etangs'!Y47</f>
        <v>.</v>
      </c>
      <c r="BB39" s="71" t="str">
        <f>'2-bassins&amp;etangs'!Z47</f>
        <v>.</v>
      </c>
    </row>
    <row r="40" spans="1:128" s="74" customFormat="1" ht="15" thickBot="1" x14ac:dyDescent="0.35">
      <c r="A40" s="269">
        <f>'1-Entr&amp;UEta'!$H$47</f>
        <v>0</v>
      </c>
      <c r="B40" s="74">
        <f>'1-Entr&amp;UEta'!$D$6</f>
        <v>0</v>
      </c>
      <c r="C40" s="74">
        <f>'1-Entr&amp;UEta'!$E$10</f>
        <v>0</v>
      </c>
      <c r="D40" s="74">
        <f>'1-Entr&amp;UEta'!$F$10</f>
        <v>0</v>
      </c>
      <c r="E40" s="75">
        <f>'1-Entr&amp;UEta'!$B$17</f>
        <v>0</v>
      </c>
      <c r="J40" s="75">
        <f>'1-Entr&amp;UEta'!$B$32</f>
        <v>0</v>
      </c>
      <c r="K40" s="74">
        <f>'1-Entr&amp;UEta'!$B$40</f>
        <v>0</v>
      </c>
      <c r="L40" s="284" t="str">
        <f>'1-Entr&amp;UEta'!$E$53</f>
        <v/>
      </c>
      <c r="M40" s="284" t="str">
        <f>'1-Entr&amp;UEta'!$E$54</f>
        <v/>
      </c>
      <c r="N40" s="284" t="str">
        <f>'1-Entr&amp;UEta'!$E$55</f>
        <v/>
      </c>
      <c r="O40" s="76">
        <f>'1-Entr&amp;UEta'!$B$57</f>
        <v>0</v>
      </c>
      <c r="P40" s="77">
        <f>'1-Entr&amp;UEta'!$B$58</f>
        <v>0</v>
      </c>
      <c r="Q40" s="71">
        <f>SUMIFS('2-bassins&amp;etangs'!$N$11:$N$50,'2-bassins&amp;etangs'!$B$11:$B$50,"E")</f>
        <v>0</v>
      </c>
      <c r="R40" s="74">
        <f>SUMIFS('2-bassins&amp;etangs'!$N$11:$N$50,'2-bassins&amp;etangs'!$B$11:$B$50,"B")</f>
        <v>0</v>
      </c>
      <c r="S40" s="74">
        <f>SUMIFS('2-bassins&amp;etangs'!$P$11:$P$50,'2-bassins&amp;etangs'!$B$11:$B$50,"E")</f>
        <v>0</v>
      </c>
      <c r="T40" s="74">
        <f>SUMIFS('2-bassins&amp;etangs'!$P$11:$P$50,'2-bassins&amp;etangs'!$B$11:$B$50,"B")</f>
        <v>0</v>
      </c>
      <c r="U40" s="74" t="e">
        <f>AVERAGEIFS('2-bassins&amp;etangs'!$V$11:$V$50,'2-bassins&amp;etangs'!$B$11:$B$50,"E")</f>
        <v>#DIV/0!</v>
      </c>
      <c r="V40" s="74" t="e">
        <f>AVERAGEIFS('2-bassins&amp;etangs'!$V$11:$V$50,'2-bassins&amp;etangs'!$B$11:$B$50,"B")</f>
        <v>#DIV/0!</v>
      </c>
      <c r="W40" s="74">
        <f>SUMPRODUCT('2-bassins&amp;etangs'!$P$11:$P$50,'2-bassins&amp;etangs'!$Q$11:$Q$50)</f>
        <v>0</v>
      </c>
      <c r="X40" s="74">
        <f>SUMPRODUCT('2-bassins&amp;etangs'!$P$11:$P$50,'2-bassins&amp;etangs'!$R$11:$R$50)</f>
        <v>0</v>
      </c>
      <c r="Y40" s="74">
        <f>SUMPRODUCT('2-bassins&amp;etangs'!$P$11:$P$50,'2-bassins&amp;etangs'!$S$11:$S$50)</f>
        <v>0</v>
      </c>
      <c r="Z40" s="74">
        <f>SUMPRODUCT('2-bassins&amp;etangs'!$P$11:$P$50,'2-bassins&amp;etangs'!$T$11:$T$50)</f>
        <v>0</v>
      </c>
      <c r="AA40" s="74">
        <f>SUMPRODUCT('2-bassins&amp;etangs'!$P$11:$P$50,'2-bassins&amp;etangs'!$U$11:$U$50)</f>
        <v>0</v>
      </c>
      <c r="AF40" s="71" t="str">
        <f>'2-bassins&amp;etangs'!D48</f>
        <v>Néant</v>
      </c>
      <c r="AG40" s="71" t="str">
        <f>'2-bassins&amp;etangs'!E48</f>
        <v>Sans objet</v>
      </c>
      <c r="AH40" s="71" t="str">
        <f>'2-bassins&amp;etangs'!F48</f>
        <v>Sans objet</v>
      </c>
      <c r="AI40" s="71" t="str">
        <f>'2-bassins&amp;etangs'!G48</f>
        <v>.</v>
      </c>
      <c r="AJ40" s="71" t="str">
        <f>'2-bassins&amp;etangs'!H48</f>
        <v>.</v>
      </c>
      <c r="AK40" s="71" t="str">
        <f>'2-bassins&amp;etangs'!I48</f>
        <v>.</v>
      </c>
      <c r="AL40" s="71" t="str">
        <f>'2-bassins&amp;etangs'!J48</f>
        <v>.</v>
      </c>
      <c r="AM40" s="71" t="str">
        <f>'2-bassins&amp;etangs'!K48</f>
        <v>.</v>
      </c>
      <c r="AN40" s="71" t="str">
        <f>'2-bassins&amp;etangs'!L48</f>
        <v>.</v>
      </c>
      <c r="AO40" s="71" t="str">
        <f>'2-bassins&amp;etangs'!M48</f>
        <v>.</v>
      </c>
      <c r="AP40" s="78" t="str">
        <f>'2-bassins&amp;etangs'!N48</f>
        <v>.</v>
      </c>
      <c r="AQ40" s="78" t="str">
        <f>'2-bassins&amp;etangs'!O48</f>
        <v>.</v>
      </c>
      <c r="AR40" s="78" t="str">
        <f>'2-bassins&amp;etangs'!P48</f>
        <v>.</v>
      </c>
      <c r="AS40" s="71" t="str">
        <f>'2-bassins&amp;etangs'!Q48</f>
        <v>.</v>
      </c>
      <c r="AT40" s="71" t="str">
        <f>'2-bassins&amp;etangs'!R48</f>
        <v>.</v>
      </c>
      <c r="AU40" s="71" t="str">
        <f>'2-bassins&amp;etangs'!S48</f>
        <v>.</v>
      </c>
      <c r="AV40" s="71" t="str">
        <f>'2-bassins&amp;etangs'!T48</f>
        <v>.</v>
      </c>
      <c r="AW40" s="71" t="str">
        <f>'2-bassins&amp;etangs'!U48</f>
        <v>.</v>
      </c>
      <c r="AX40" s="71" t="str">
        <f>'2-bassins&amp;etangs'!V48</f>
        <v>.</v>
      </c>
      <c r="AY40" s="71" t="str">
        <f>'2-bassins&amp;etangs'!W48</f>
        <v>.</v>
      </c>
      <c r="AZ40" s="71" t="str">
        <f>'2-bassins&amp;etangs'!X48</f>
        <v>.</v>
      </c>
      <c r="BA40" s="71" t="str">
        <f>'2-bassins&amp;etangs'!Y48</f>
        <v>.</v>
      </c>
      <c r="BB40" s="71" t="str">
        <f>'2-bassins&amp;etangs'!Z48</f>
        <v>.</v>
      </c>
    </row>
    <row r="41" spans="1:128" s="74" customFormat="1" ht="15" thickBot="1" x14ac:dyDescent="0.35">
      <c r="A41" s="269">
        <f>'1-Entr&amp;UEta'!$H$47</f>
        <v>0</v>
      </c>
      <c r="B41" s="74">
        <f>'1-Entr&amp;UEta'!$D$6</f>
        <v>0</v>
      </c>
      <c r="C41" s="74">
        <f>'1-Entr&amp;UEta'!$E$10</f>
        <v>0</v>
      </c>
      <c r="D41" s="74">
        <f>'1-Entr&amp;UEta'!$F$10</f>
        <v>0</v>
      </c>
      <c r="E41" s="75">
        <f>'1-Entr&amp;UEta'!$B$17</f>
        <v>0</v>
      </c>
      <c r="J41" s="75">
        <f>'1-Entr&amp;UEta'!$B$32</f>
        <v>0</v>
      </c>
      <c r="K41" s="74">
        <f>'1-Entr&amp;UEta'!$B$40</f>
        <v>0</v>
      </c>
      <c r="L41" s="284" t="str">
        <f>'1-Entr&amp;UEta'!$E$53</f>
        <v/>
      </c>
      <c r="M41" s="284" t="str">
        <f>'1-Entr&amp;UEta'!$E$54</f>
        <v/>
      </c>
      <c r="N41" s="284" t="str">
        <f>'1-Entr&amp;UEta'!$E$55</f>
        <v/>
      </c>
      <c r="O41" s="76">
        <f>'1-Entr&amp;UEta'!$B$57</f>
        <v>0</v>
      </c>
      <c r="P41" s="77">
        <f>'1-Entr&amp;UEta'!$B$58</f>
        <v>0</v>
      </c>
      <c r="Q41" s="71">
        <f>SUMIFS('2-bassins&amp;etangs'!$N$11:$N$50,'2-bassins&amp;etangs'!$B$11:$B$50,"E")</f>
        <v>0</v>
      </c>
      <c r="R41" s="74">
        <f>SUMIFS('2-bassins&amp;etangs'!$N$11:$N$50,'2-bassins&amp;etangs'!$B$11:$B$50,"B")</f>
        <v>0</v>
      </c>
      <c r="S41" s="74">
        <f>SUMIFS('2-bassins&amp;etangs'!$P$11:$P$50,'2-bassins&amp;etangs'!$B$11:$B$50,"E")</f>
        <v>0</v>
      </c>
      <c r="T41" s="74">
        <f>SUMIFS('2-bassins&amp;etangs'!$P$11:$P$50,'2-bassins&amp;etangs'!$B$11:$B$50,"B")</f>
        <v>0</v>
      </c>
      <c r="U41" s="74" t="e">
        <f>AVERAGEIFS('2-bassins&amp;etangs'!$V$11:$V$50,'2-bassins&amp;etangs'!$B$11:$B$50,"E")</f>
        <v>#DIV/0!</v>
      </c>
      <c r="V41" s="74" t="e">
        <f>AVERAGEIFS('2-bassins&amp;etangs'!$V$11:$V$50,'2-bassins&amp;etangs'!$B$11:$B$50,"B")</f>
        <v>#DIV/0!</v>
      </c>
      <c r="W41" s="74">
        <f>SUMPRODUCT('2-bassins&amp;etangs'!$P$11:$P$50,'2-bassins&amp;etangs'!$Q$11:$Q$50)</f>
        <v>0</v>
      </c>
      <c r="X41" s="74">
        <f>SUMPRODUCT('2-bassins&amp;etangs'!$P$11:$P$50,'2-bassins&amp;etangs'!$R$11:$R$50)</f>
        <v>0</v>
      </c>
      <c r="Y41" s="74">
        <f>SUMPRODUCT('2-bassins&amp;etangs'!$P$11:$P$50,'2-bassins&amp;etangs'!$S$11:$S$50)</f>
        <v>0</v>
      </c>
      <c r="Z41" s="74">
        <f>SUMPRODUCT('2-bassins&amp;etangs'!$P$11:$P$50,'2-bassins&amp;etangs'!$T$11:$T$50)</f>
        <v>0</v>
      </c>
      <c r="AA41" s="74">
        <f>SUMPRODUCT('2-bassins&amp;etangs'!$P$11:$P$50,'2-bassins&amp;etangs'!$U$11:$U$50)</f>
        <v>0</v>
      </c>
      <c r="AF41" s="71" t="str">
        <f>'2-bassins&amp;etangs'!D49</f>
        <v>Néant</v>
      </c>
      <c r="AG41" s="71" t="str">
        <f>'2-bassins&amp;etangs'!E49</f>
        <v>Sans objet</v>
      </c>
      <c r="AH41" s="71" t="str">
        <f>'2-bassins&amp;etangs'!F49</f>
        <v>Sans objet</v>
      </c>
      <c r="AI41" s="71" t="str">
        <f>'2-bassins&amp;etangs'!G49</f>
        <v>.</v>
      </c>
      <c r="AJ41" s="71" t="str">
        <f>'2-bassins&amp;etangs'!H49</f>
        <v>.</v>
      </c>
      <c r="AK41" s="71" t="str">
        <f>'2-bassins&amp;etangs'!I49</f>
        <v>.</v>
      </c>
      <c r="AL41" s="71" t="str">
        <f>'2-bassins&amp;etangs'!J49</f>
        <v>.</v>
      </c>
      <c r="AM41" s="71" t="str">
        <f>'2-bassins&amp;etangs'!K49</f>
        <v>.</v>
      </c>
      <c r="AN41" s="71" t="str">
        <f>'2-bassins&amp;etangs'!L49</f>
        <v>.</v>
      </c>
      <c r="AO41" s="71" t="str">
        <f>'2-bassins&amp;etangs'!M49</f>
        <v>.</v>
      </c>
      <c r="AP41" s="78" t="str">
        <f>'2-bassins&amp;etangs'!N49</f>
        <v>.</v>
      </c>
      <c r="AQ41" s="78" t="str">
        <f>'2-bassins&amp;etangs'!O49</f>
        <v>.</v>
      </c>
      <c r="AR41" s="78" t="str">
        <f>'2-bassins&amp;etangs'!P49</f>
        <v>.</v>
      </c>
      <c r="AS41" s="71" t="str">
        <f>'2-bassins&amp;etangs'!Q49</f>
        <v>.</v>
      </c>
      <c r="AT41" s="71" t="str">
        <f>'2-bassins&amp;etangs'!R49</f>
        <v>.</v>
      </c>
      <c r="AU41" s="71" t="str">
        <f>'2-bassins&amp;etangs'!S49</f>
        <v>.</v>
      </c>
      <c r="AV41" s="71" t="str">
        <f>'2-bassins&amp;etangs'!T49</f>
        <v>.</v>
      </c>
      <c r="AW41" s="71" t="str">
        <f>'2-bassins&amp;etangs'!U49</f>
        <v>.</v>
      </c>
      <c r="AX41" s="71" t="str">
        <f>'2-bassins&amp;etangs'!V49</f>
        <v>.</v>
      </c>
      <c r="AY41" s="71" t="str">
        <f>'2-bassins&amp;etangs'!W49</f>
        <v>.</v>
      </c>
      <c r="AZ41" s="71" t="str">
        <f>'2-bassins&amp;etangs'!X49</f>
        <v>.</v>
      </c>
      <c r="BA41" s="71" t="str">
        <f>'2-bassins&amp;etangs'!Y49</f>
        <v>.</v>
      </c>
      <c r="BB41" s="71" t="str">
        <f>'2-bassins&amp;etangs'!Z49</f>
        <v>.</v>
      </c>
    </row>
    <row r="42" spans="1:128" s="74" customFormat="1" ht="15" thickBot="1" x14ac:dyDescent="0.35">
      <c r="A42" s="269">
        <f>'1-Entr&amp;UEta'!$H$47</f>
        <v>0</v>
      </c>
      <c r="B42" s="74">
        <f>'1-Entr&amp;UEta'!$D$6</f>
        <v>0</v>
      </c>
      <c r="C42" s="74">
        <f>'1-Entr&amp;UEta'!$E$10</f>
        <v>0</v>
      </c>
      <c r="D42" s="74">
        <f>'1-Entr&amp;UEta'!$F$10</f>
        <v>0</v>
      </c>
      <c r="E42" s="75">
        <f>'1-Entr&amp;UEta'!$B$17</f>
        <v>0</v>
      </c>
      <c r="J42" s="75">
        <f>'1-Entr&amp;UEta'!$B$32</f>
        <v>0</v>
      </c>
      <c r="K42" s="74">
        <f>'1-Entr&amp;UEta'!$B$40</f>
        <v>0</v>
      </c>
      <c r="L42" s="284" t="str">
        <f>'1-Entr&amp;UEta'!$E$53</f>
        <v/>
      </c>
      <c r="M42" s="284" t="str">
        <f>'1-Entr&amp;UEta'!$E$54</f>
        <v/>
      </c>
      <c r="N42" s="284" t="str">
        <f>'1-Entr&amp;UEta'!$E$55</f>
        <v/>
      </c>
      <c r="O42" s="76">
        <f>'1-Entr&amp;UEta'!$B$57</f>
        <v>0</v>
      </c>
      <c r="P42" s="77">
        <f>'1-Entr&amp;UEta'!$B$58</f>
        <v>0</v>
      </c>
      <c r="Q42" s="71">
        <f>SUMIFS('2-bassins&amp;etangs'!$N$11:$N$50,'2-bassins&amp;etangs'!$B$11:$B$50,"E")</f>
        <v>0</v>
      </c>
      <c r="R42" s="74">
        <f>SUMIFS('2-bassins&amp;etangs'!$N$11:$N$50,'2-bassins&amp;etangs'!$B$11:$B$50,"B")</f>
        <v>0</v>
      </c>
      <c r="S42" s="74">
        <f>SUMIFS('2-bassins&amp;etangs'!$P$11:$P$50,'2-bassins&amp;etangs'!$B$11:$B$50,"E")</f>
        <v>0</v>
      </c>
      <c r="T42" s="74">
        <f>SUMIFS('2-bassins&amp;etangs'!$P$11:$P$50,'2-bassins&amp;etangs'!$B$11:$B$50,"B")</f>
        <v>0</v>
      </c>
      <c r="U42" s="74" t="e">
        <f>AVERAGEIFS('2-bassins&amp;etangs'!$V$11:$V$50,'2-bassins&amp;etangs'!$B$11:$B$50,"E")</f>
        <v>#DIV/0!</v>
      </c>
      <c r="V42" s="74" t="e">
        <f>AVERAGEIFS('2-bassins&amp;etangs'!$V$11:$V$50,'2-bassins&amp;etangs'!$B$11:$B$50,"B")</f>
        <v>#DIV/0!</v>
      </c>
      <c r="W42" s="74">
        <f>SUMPRODUCT('2-bassins&amp;etangs'!$P$11:$P$50,'2-bassins&amp;etangs'!$Q$11:$Q$50)</f>
        <v>0</v>
      </c>
      <c r="X42" s="74">
        <f>SUMPRODUCT('2-bassins&amp;etangs'!$P$11:$P$50,'2-bassins&amp;etangs'!$R$11:$R$50)</f>
        <v>0</v>
      </c>
      <c r="Y42" s="74">
        <f>SUMPRODUCT('2-bassins&amp;etangs'!$P$11:$P$50,'2-bassins&amp;etangs'!$S$11:$S$50)</f>
        <v>0</v>
      </c>
      <c r="Z42" s="74">
        <f>SUMPRODUCT('2-bassins&amp;etangs'!$P$11:$P$50,'2-bassins&amp;etangs'!$T$11:$T$50)</f>
        <v>0</v>
      </c>
      <c r="AA42" s="74">
        <f>SUMPRODUCT('2-bassins&amp;etangs'!$P$11:$P$50,'2-bassins&amp;etangs'!$U$11:$U$50)</f>
        <v>0</v>
      </c>
      <c r="AF42" s="71" t="str">
        <f>'2-bassins&amp;etangs'!D50</f>
        <v>Néant</v>
      </c>
      <c r="AG42" s="71" t="str">
        <f>'2-bassins&amp;etangs'!E50</f>
        <v>Sans objet</v>
      </c>
      <c r="AH42" s="71" t="str">
        <f>'2-bassins&amp;etangs'!F50</f>
        <v>Sans objet</v>
      </c>
      <c r="AI42" s="71" t="str">
        <f>'2-bassins&amp;etangs'!G50</f>
        <v>.</v>
      </c>
      <c r="AJ42" s="71" t="str">
        <f>'2-bassins&amp;etangs'!H50</f>
        <v>.</v>
      </c>
      <c r="AK42" s="71" t="str">
        <f>'2-bassins&amp;etangs'!I50</f>
        <v>.</v>
      </c>
      <c r="AL42" s="71" t="str">
        <f>'2-bassins&amp;etangs'!J50</f>
        <v>.</v>
      </c>
      <c r="AM42" s="71" t="str">
        <f>'2-bassins&amp;etangs'!K50</f>
        <v>.</v>
      </c>
      <c r="AN42" s="71" t="str">
        <f>'2-bassins&amp;etangs'!L50</f>
        <v>.</v>
      </c>
      <c r="AO42" s="71" t="str">
        <f>'2-bassins&amp;etangs'!M50</f>
        <v>.</v>
      </c>
      <c r="AP42" s="78" t="str">
        <f>'2-bassins&amp;etangs'!N50</f>
        <v>.</v>
      </c>
      <c r="AQ42" s="78" t="str">
        <f>'2-bassins&amp;etangs'!O50</f>
        <v>.</v>
      </c>
      <c r="AR42" s="78" t="str">
        <f>'2-bassins&amp;etangs'!P50</f>
        <v>.</v>
      </c>
      <c r="AS42" s="71" t="str">
        <f>'2-bassins&amp;etangs'!Q50</f>
        <v>.</v>
      </c>
      <c r="AT42" s="71" t="str">
        <f>'2-bassins&amp;etangs'!R50</f>
        <v>.</v>
      </c>
      <c r="AU42" s="71" t="str">
        <f>'2-bassins&amp;etangs'!S50</f>
        <v>.</v>
      </c>
      <c r="AV42" s="71" t="str">
        <f>'2-bassins&amp;etangs'!T50</f>
        <v>.</v>
      </c>
      <c r="AW42" s="71" t="str">
        <f>'2-bassins&amp;etangs'!U50</f>
        <v>.</v>
      </c>
      <c r="AX42" s="71" t="str">
        <f>'2-bassins&amp;etangs'!V50</f>
        <v>.</v>
      </c>
      <c r="AY42" s="71" t="str">
        <f>'2-bassins&amp;etangs'!W50</f>
        <v>.</v>
      </c>
      <c r="AZ42" s="71" t="str">
        <f>'2-bassins&amp;etangs'!X50</f>
        <v>.</v>
      </c>
      <c r="BA42" s="71" t="str">
        <f>'2-bassins&amp;etangs'!Y50</f>
        <v>.</v>
      </c>
      <c r="BB42" s="71" t="str">
        <f>'2-bassins&amp;etangs'!Z50</f>
        <v>.</v>
      </c>
    </row>
    <row r="43" spans="1:128" x14ac:dyDescent="0.3">
      <c r="A43" s="79"/>
      <c r="B43" s="79"/>
      <c r="C43" s="79"/>
      <c r="D43" s="79"/>
      <c r="E43" s="79"/>
      <c r="F43" s="79"/>
      <c r="G43" s="79"/>
      <c r="H43" s="79"/>
      <c r="I43" s="79"/>
    </row>
    <row r="44" spans="1:128" x14ac:dyDescent="0.3">
      <c r="A44" s="79"/>
      <c r="B44" s="79"/>
      <c r="C44" s="79"/>
      <c r="D44" s="79"/>
      <c r="E44" s="79"/>
      <c r="F44" s="79"/>
      <c r="G44" s="79"/>
      <c r="H44" s="79"/>
      <c r="I44" s="79"/>
      <c r="J44" s="79"/>
      <c r="K44" s="79"/>
      <c r="L44" s="79"/>
      <c r="M44" s="79"/>
      <c r="N44" s="79"/>
      <c r="O44" s="79"/>
      <c r="P44" s="79"/>
      <c r="Q44" s="79"/>
      <c r="R44" s="79"/>
    </row>
    <row r="45" spans="1:128" s="69" customFormat="1" ht="15" thickBot="1" x14ac:dyDescent="0.35">
      <c r="A45" s="291" t="s">
        <v>490</v>
      </c>
      <c r="C45" s="68" t="s">
        <v>491</v>
      </c>
      <c r="S45" s="68" t="s">
        <v>13</v>
      </c>
      <c r="AN45" s="70"/>
      <c r="AZ45" s="69" t="s">
        <v>582</v>
      </c>
    </row>
    <row r="46" spans="1:128" s="71" customFormat="1" ht="86.4" x14ac:dyDescent="0.3">
      <c r="A46" s="71" t="s">
        <v>145</v>
      </c>
      <c r="B46" s="283" t="s">
        <v>485</v>
      </c>
      <c r="C46" s="71" t="s">
        <v>16</v>
      </c>
      <c r="D46" s="71" t="s">
        <v>17</v>
      </c>
      <c r="E46" s="292" t="s">
        <v>8</v>
      </c>
      <c r="F46" s="292" t="s">
        <v>486</v>
      </c>
      <c r="G46" s="293" t="s">
        <v>487</v>
      </c>
      <c r="H46" s="292" t="s">
        <v>116</v>
      </c>
      <c r="I46" s="292" t="s">
        <v>9</v>
      </c>
      <c r="J46" s="292" t="s">
        <v>10</v>
      </c>
      <c r="K46" s="292" t="s">
        <v>11</v>
      </c>
      <c r="L46" s="292" t="s">
        <v>12</v>
      </c>
      <c r="M46" s="293" t="s">
        <v>468</v>
      </c>
      <c r="N46" s="292" t="s">
        <v>117</v>
      </c>
      <c r="O46" s="292"/>
      <c r="P46" s="292"/>
      <c r="Q46" s="292"/>
      <c r="R46" s="292"/>
      <c r="S46" s="292" t="s">
        <v>118</v>
      </c>
      <c r="T46" s="292" t="s">
        <v>119</v>
      </c>
      <c r="U46" s="292" t="s">
        <v>120</v>
      </c>
      <c r="V46" s="292" t="s">
        <v>121</v>
      </c>
      <c r="W46" s="292" t="s">
        <v>122</v>
      </c>
      <c r="X46" s="292" t="s">
        <v>123</v>
      </c>
      <c r="Y46" s="293" t="s">
        <v>481</v>
      </c>
      <c r="Z46" s="293" t="s">
        <v>482</v>
      </c>
      <c r="AA46" s="293" t="s">
        <v>483</v>
      </c>
      <c r="AB46" s="293" t="s">
        <v>484</v>
      </c>
      <c r="AC46" s="293" t="s">
        <v>488</v>
      </c>
      <c r="AD46" s="293" t="s">
        <v>489</v>
      </c>
      <c r="AE46" s="292" t="s">
        <v>124</v>
      </c>
      <c r="AF46" s="292" t="s">
        <v>125</v>
      </c>
      <c r="AG46" s="292" t="s">
        <v>126</v>
      </c>
      <c r="AH46" s="294" t="s">
        <v>127</v>
      </c>
      <c r="AI46" s="295" t="s">
        <v>128</v>
      </c>
      <c r="AJ46" s="292" t="s">
        <v>570</v>
      </c>
      <c r="AK46" s="292" t="s">
        <v>571</v>
      </c>
      <c r="AL46" s="292" t="s">
        <v>572</v>
      </c>
      <c r="AM46" s="292" t="s">
        <v>573</v>
      </c>
      <c r="AN46" s="292" t="s">
        <v>574</v>
      </c>
      <c r="AO46" s="292" t="s">
        <v>575</v>
      </c>
      <c r="AP46" s="296" t="s">
        <v>576</v>
      </c>
      <c r="AQ46" s="296" t="s">
        <v>577</v>
      </c>
      <c r="AR46" s="296" t="s">
        <v>578</v>
      </c>
      <c r="AS46" s="296" t="s">
        <v>579</v>
      </c>
      <c r="AT46" s="296" t="s">
        <v>580</v>
      </c>
      <c r="AU46" s="292"/>
      <c r="AV46" s="292"/>
      <c r="AW46" s="292"/>
      <c r="AX46" s="292"/>
      <c r="AY46" s="292"/>
      <c r="AZ46" s="297" t="s">
        <v>493</v>
      </c>
      <c r="BA46" s="71" t="s">
        <v>494</v>
      </c>
      <c r="BB46" s="71" t="s">
        <v>495</v>
      </c>
      <c r="BC46" s="71" t="s">
        <v>496</v>
      </c>
      <c r="BD46" s="71" t="s">
        <v>497</v>
      </c>
      <c r="BE46" s="71" t="s">
        <v>498</v>
      </c>
      <c r="BF46" s="71" t="s">
        <v>499</v>
      </c>
      <c r="BG46" s="71" t="s">
        <v>500</v>
      </c>
      <c r="BH46" s="71" t="s">
        <v>501</v>
      </c>
      <c r="BI46" s="71" t="s">
        <v>502</v>
      </c>
      <c r="BJ46" s="71" t="s">
        <v>503</v>
      </c>
      <c r="BK46" s="71" t="s">
        <v>504</v>
      </c>
      <c r="BL46" s="71" t="s">
        <v>505</v>
      </c>
      <c r="BM46" s="71" t="s">
        <v>506</v>
      </c>
      <c r="BN46" s="71" t="s">
        <v>507</v>
      </c>
      <c r="BO46" s="71" t="s">
        <v>508</v>
      </c>
      <c r="BP46" s="71" t="s">
        <v>509</v>
      </c>
      <c r="BQ46" s="71" t="s">
        <v>537</v>
      </c>
      <c r="BR46" s="71" t="s">
        <v>510</v>
      </c>
      <c r="BS46" s="71" t="s">
        <v>511</v>
      </c>
      <c r="BT46" s="71" t="s">
        <v>512</v>
      </c>
      <c r="BU46" s="71" t="s">
        <v>513</v>
      </c>
      <c r="BV46" s="71" t="s">
        <v>514</v>
      </c>
      <c r="BW46" s="71" t="s">
        <v>515</v>
      </c>
      <c r="BX46" s="71" t="s">
        <v>516</v>
      </c>
      <c r="BY46" s="71" t="s">
        <v>517</v>
      </c>
      <c r="BZ46" s="71" t="s">
        <v>518</v>
      </c>
      <c r="CA46" s="71" t="s">
        <v>519</v>
      </c>
      <c r="CB46" s="71" t="s">
        <v>520</v>
      </c>
      <c r="CC46" s="71" t="s">
        <v>521</v>
      </c>
      <c r="CD46" s="71" t="s">
        <v>522</v>
      </c>
      <c r="CE46" s="71" t="s">
        <v>523</v>
      </c>
      <c r="CF46" s="71" t="s">
        <v>524</v>
      </c>
      <c r="CG46" s="71" t="s">
        <v>525</v>
      </c>
      <c r="CH46" s="71" t="s">
        <v>526</v>
      </c>
      <c r="CI46" s="71" t="s">
        <v>527</v>
      </c>
      <c r="CJ46" s="71" t="s">
        <v>528</v>
      </c>
      <c r="CK46" s="71" t="s">
        <v>529</v>
      </c>
      <c r="CL46" s="71" t="s">
        <v>530</v>
      </c>
      <c r="CM46" s="71" t="s">
        <v>531</v>
      </c>
      <c r="CN46" s="71" t="s">
        <v>532</v>
      </c>
      <c r="CO46" s="71" t="s">
        <v>533</v>
      </c>
      <c r="CP46" s="71" t="s">
        <v>534</v>
      </c>
      <c r="CQ46" s="71" t="s">
        <v>535</v>
      </c>
      <c r="CR46" s="71" t="s">
        <v>536</v>
      </c>
      <c r="CS46" s="71" t="s">
        <v>538</v>
      </c>
      <c r="CT46" s="71" t="s">
        <v>539</v>
      </c>
      <c r="CU46" s="71" t="s">
        <v>540</v>
      </c>
      <c r="CV46" s="71" t="s">
        <v>541</v>
      </c>
      <c r="CW46" s="71" t="s">
        <v>542</v>
      </c>
      <c r="CX46" s="71" t="s">
        <v>543</v>
      </c>
      <c r="CY46" s="71" t="s">
        <v>544</v>
      </c>
      <c r="CZ46" s="71" t="s">
        <v>545</v>
      </c>
      <c r="DA46" s="71" t="s">
        <v>546</v>
      </c>
      <c r="DB46" s="71" t="s">
        <v>547</v>
      </c>
      <c r="DC46" s="71" t="s">
        <v>548</v>
      </c>
      <c r="DD46" s="71" t="s">
        <v>549</v>
      </c>
      <c r="DE46" s="71" t="s">
        <v>550</v>
      </c>
      <c r="DF46" s="71" t="s">
        <v>551</v>
      </c>
      <c r="DG46" s="71" t="s">
        <v>552</v>
      </c>
      <c r="DH46" s="71" t="s">
        <v>553</v>
      </c>
      <c r="DI46" s="71" t="s">
        <v>554</v>
      </c>
      <c r="DJ46" s="71" t="s">
        <v>555</v>
      </c>
      <c r="DK46" s="71" t="s">
        <v>556</v>
      </c>
      <c r="DL46" s="71" t="s">
        <v>557</v>
      </c>
      <c r="DM46" s="71" t="s">
        <v>558</v>
      </c>
      <c r="DN46" s="71" t="s">
        <v>559</v>
      </c>
      <c r="DO46" s="71" t="s">
        <v>560</v>
      </c>
      <c r="DP46" s="71" t="s">
        <v>561</v>
      </c>
      <c r="DQ46" s="71" t="s">
        <v>562</v>
      </c>
      <c r="DR46" s="71" t="s">
        <v>563</v>
      </c>
      <c r="DS46" s="71" t="s">
        <v>564</v>
      </c>
      <c r="DT46" s="71" t="s">
        <v>565</v>
      </c>
      <c r="DU46" s="71" t="s">
        <v>566</v>
      </c>
      <c r="DV46" s="71" t="s">
        <v>567</v>
      </c>
      <c r="DW46" s="71" t="s">
        <v>568</v>
      </c>
      <c r="DX46" s="71" t="s">
        <v>569</v>
      </c>
    </row>
    <row r="47" spans="1:128" s="74" customFormat="1" ht="15" thickBot="1" x14ac:dyDescent="0.35">
      <c r="A47" s="269">
        <f>'1-Entr&amp;UEta'!$H$47</f>
        <v>0</v>
      </c>
      <c r="B47" s="74">
        <f>'1-Entr&amp;UEta'!$D$6</f>
        <v>0</v>
      </c>
      <c r="C47" s="74">
        <f>'1-Entr&amp;UEta'!$E$10</f>
        <v>0</v>
      </c>
      <c r="D47" s="74">
        <f>'1-Entr&amp;UEta'!$F$10</f>
        <v>0</v>
      </c>
      <c r="E47" s="75">
        <f>'1-Entr&amp;UEta'!$B$14</f>
        <v>0</v>
      </c>
      <c r="F47" s="75">
        <f>'1-Entr&amp;UEta'!$E$14</f>
        <v>0</v>
      </c>
      <c r="G47" s="74">
        <f>'1-Entr&amp;UEta'!$H$15</f>
        <v>0</v>
      </c>
      <c r="H47" s="75">
        <f>'1-Entr&amp;UEta'!$B$16</f>
        <v>0</v>
      </c>
      <c r="I47" s="75">
        <f>'1-Entr&amp;UEta'!$B$17</f>
        <v>0</v>
      </c>
      <c r="J47" s="75">
        <f>'1-Entr&amp;UEta'!$F$17</f>
        <v>0</v>
      </c>
      <c r="K47" s="75">
        <f>'1-Entr&amp;UEta'!$B$18</f>
        <v>0</v>
      </c>
      <c r="L47" s="75">
        <f>'1-Entr&amp;UEta'!$B$21</f>
        <v>0</v>
      </c>
      <c r="M47" s="75">
        <f>'1-Entr&amp;UEta'!$G$21</f>
        <v>0</v>
      </c>
      <c r="N47" s="75">
        <f>'1-Entr&amp;UEta'!$H$45</f>
        <v>0</v>
      </c>
      <c r="S47" s="75">
        <f>'1-Entr&amp;UEta'!$B$32</f>
        <v>0</v>
      </c>
      <c r="T47" s="75">
        <f>'1-Entr&amp;UEta'!$B$33</f>
        <v>0</v>
      </c>
      <c r="U47" s="75">
        <f>'1-Entr&amp;UEta'!$B$34</f>
        <v>0</v>
      </c>
      <c r="V47" s="74">
        <f>'1-Entr&amp;UEta'!$E$34</f>
        <v>0</v>
      </c>
      <c r="W47" s="75">
        <f>'1-Entr&amp;UEta'!$B$35</f>
        <v>0</v>
      </c>
      <c r="X47" s="74">
        <f>'1-Entr&amp;UEta'!$D$35</f>
        <v>0</v>
      </c>
      <c r="Y47" s="74">
        <f>'1-Entr&amp;UEta'!$B$36</f>
        <v>0</v>
      </c>
      <c r="Z47" s="74">
        <f>'1-Entr&amp;UEta'!$B$38</f>
        <v>0</v>
      </c>
      <c r="AA47" s="74">
        <f>'1-Entr&amp;UEta'!$B$40</f>
        <v>0</v>
      </c>
      <c r="AB47" s="74">
        <f>'1-Entr&amp;UEta'!$B$41</f>
        <v>0</v>
      </c>
      <c r="AC47" s="74">
        <f>'1-Entr&amp;UEta'!$B$42</f>
        <v>0</v>
      </c>
      <c r="AD47" s="74">
        <f>'1-Entr&amp;UEta'!$H$42</f>
        <v>0</v>
      </c>
      <c r="AE47" s="284" t="str">
        <f>'1-Entr&amp;UEta'!$E$53</f>
        <v/>
      </c>
      <c r="AF47" s="284" t="str">
        <f>'1-Entr&amp;UEta'!$E$54</f>
        <v/>
      </c>
      <c r="AG47" s="284" t="str">
        <f>'1-Entr&amp;UEta'!$E$55</f>
        <v/>
      </c>
      <c r="AH47" s="76">
        <f>'1-Entr&amp;UEta'!$B$57</f>
        <v>0</v>
      </c>
      <c r="AI47" s="77">
        <f>'1-Entr&amp;UEta'!$B$58</f>
        <v>0</v>
      </c>
      <c r="AJ47" s="71">
        <f>SUMIFS('2-bassins&amp;etangs'!$N$11:$N$50,'2-bassins&amp;etangs'!$B$11:$B$50,"E")</f>
        <v>0</v>
      </c>
      <c r="AK47" s="74">
        <f>SUMIFS('2-bassins&amp;etangs'!$N$11:$N$50,'2-bassins&amp;etangs'!$B$11:$B$50,"B")</f>
        <v>0</v>
      </c>
      <c r="AL47" s="74">
        <f>SUMIFS('2-bassins&amp;etangs'!$P$11:$P$50,'2-bassins&amp;etangs'!$B$11:$B$50,"E")</f>
        <v>0</v>
      </c>
      <c r="AM47" s="74">
        <f>SUMIFS('2-bassins&amp;etangs'!$P$11:$P$50,'2-bassins&amp;etangs'!$B$11:$B$50,"B")</f>
        <v>0</v>
      </c>
      <c r="AN47" s="74" t="e">
        <f>AVERAGEIFS('2-bassins&amp;etangs'!$V$11:$V$50,'2-bassins&amp;etangs'!$B$11:$B$50,"E")</f>
        <v>#DIV/0!</v>
      </c>
      <c r="AO47" s="74" t="e">
        <f>AVERAGEIFS('2-bassins&amp;etangs'!$V$11:$V$50,'2-bassins&amp;etangs'!$B$11:$B$50,"B")</f>
        <v>#DIV/0!</v>
      </c>
      <c r="AP47" s="74">
        <f>SUMPRODUCT('2-bassins&amp;etangs'!$P$11:$P$50,'2-bassins&amp;etangs'!$Q$11:$Q$50)</f>
        <v>0</v>
      </c>
      <c r="AQ47" s="74">
        <f>SUMPRODUCT('2-bassins&amp;etangs'!$P$11:$P$50,'2-bassins&amp;etangs'!$R$11:$R$50)</f>
        <v>0</v>
      </c>
      <c r="AR47" s="74">
        <f>SUMPRODUCT('2-bassins&amp;etangs'!$P$11:$P$50,'2-bassins&amp;etangs'!$S$11:$S$50)</f>
        <v>0</v>
      </c>
      <c r="AS47" s="74">
        <f>SUMPRODUCT('2-bassins&amp;etangs'!$P$11:$P$50,'2-bassins&amp;etangs'!$T$11:$T$50)</f>
        <v>0</v>
      </c>
      <c r="AT47" s="74">
        <f>SUMPRODUCT('2-bassins&amp;etangs'!$P$11:$P$50,'2-bassins&amp;etangs'!$U$11:$U$50)</f>
        <v>0</v>
      </c>
      <c r="AZ47" s="285">
        <f ca="1">'3-Stat'!$F$1</f>
        <v>2020</v>
      </c>
      <c r="BA47" s="74">
        <f>'3-Stat'!$G$9</f>
        <v>0</v>
      </c>
      <c r="BB47" s="74">
        <f>'3-Stat'!$G$10</f>
        <v>0</v>
      </c>
      <c r="BC47" s="74">
        <f>'3-Stat'!$G$11</f>
        <v>0</v>
      </c>
      <c r="BD47" s="74">
        <f>'3-Stat'!$G$12</f>
        <v>0</v>
      </c>
      <c r="BE47" s="74">
        <f>'3-Stat'!$G$14</f>
        <v>0</v>
      </c>
      <c r="BF47" s="74">
        <f>'3-Stat'!$G$15</f>
        <v>0</v>
      </c>
      <c r="BG47" s="74">
        <f>'3-Stat'!$H$9</f>
        <v>0</v>
      </c>
      <c r="BH47" s="74">
        <f>'3-Stat'!$H$10</f>
        <v>0</v>
      </c>
      <c r="BI47" s="74">
        <f>'3-Stat'!$H$11</f>
        <v>0</v>
      </c>
      <c r="BJ47" s="74">
        <f>'3-Stat'!$H$12</f>
        <v>0</v>
      </c>
      <c r="BK47" s="74">
        <f>'3-Stat'!$H$14</f>
        <v>0</v>
      </c>
      <c r="BL47" s="74">
        <f>'3-Stat'!$H$15</f>
        <v>0</v>
      </c>
      <c r="BM47" s="74">
        <f>'3-Stat'!$G$23</f>
        <v>0</v>
      </c>
      <c r="BN47" s="74">
        <f>'3-Stat'!$G$24</f>
        <v>0</v>
      </c>
      <c r="BO47" s="74" t="str">
        <f>'3-Stat'!$C$26</f>
        <v xml:space="preserve"> </v>
      </c>
      <c r="BP47" s="74" t="str">
        <f>'3-Stat'!$G$26</f>
        <v>sans recirculation</v>
      </c>
      <c r="BQ47" s="74">
        <f>'3-Stat'!$F$30</f>
        <v>0</v>
      </c>
      <c r="BR47" s="286">
        <f>'3-Stat'!$F$32</f>
        <v>0</v>
      </c>
      <c r="BS47" s="286">
        <f>'3-Stat'!$F$33</f>
        <v>0</v>
      </c>
      <c r="BT47" s="287">
        <f>'3-Stat'!$G$35</f>
        <v>0</v>
      </c>
      <c r="BU47" s="287">
        <f>'3-Stat'!$G$36</f>
        <v>0</v>
      </c>
      <c r="BV47" s="74">
        <f>'3-Stat'!$G$37</f>
        <v>0</v>
      </c>
      <c r="BW47" s="74">
        <f>'3-Stat'!$F$39</f>
        <v>0</v>
      </c>
      <c r="BX47" s="74">
        <f>'3-Stat'!$I$39</f>
        <v>0</v>
      </c>
      <c r="BY47" s="74">
        <f>'3-Stat'!$F$40</f>
        <v>0</v>
      </c>
      <c r="BZ47" s="74">
        <f>'3-Stat'!$I$40</f>
        <v>0</v>
      </c>
      <c r="CA47" s="287">
        <f>'3-Stat'!$F$41</f>
        <v>0</v>
      </c>
      <c r="CB47" s="74">
        <f>'3-Stat'!$F$42</f>
        <v>0</v>
      </c>
      <c r="CC47" s="287">
        <f>'3-Stat'!$F$43</f>
        <v>0</v>
      </c>
      <c r="CD47" s="74">
        <f>'3-Stat'!$F$44</f>
        <v>0</v>
      </c>
      <c r="CE47" s="74">
        <f>'3-Stat'!$F$46</f>
        <v>0</v>
      </c>
      <c r="CF47" s="286">
        <f>'3-Stat'!$F$48</f>
        <v>0</v>
      </c>
      <c r="CG47" s="286">
        <f>'3-Stat'!$F$49</f>
        <v>0</v>
      </c>
      <c r="CH47" s="287">
        <f>'3-Stat'!$G$51</f>
        <v>0</v>
      </c>
      <c r="CI47" s="287">
        <f>'3-Stat'!$G$52</f>
        <v>0</v>
      </c>
      <c r="CJ47" s="74">
        <f>'3-Stat'!$G$53</f>
        <v>0</v>
      </c>
      <c r="CK47" s="74">
        <f>'3-Stat'!$F$55</f>
        <v>0</v>
      </c>
      <c r="CL47" s="74">
        <f>'3-Stat'!$I$55</f>
        <v>0</v>
      </c>
      <c r="CM47" s="74">
        <f>'3-Stat'!$F$56</f>
        <v>0</v>
      </c>
      <c r="CN47" s="74">
        <f>'3-Stat'!$I$56</f>
        <v>0</v>
      </c>
      <c r="CO47" s="287">
        <f>'3-Stat'!$F$57</f>
        <v>0</v>
      </c>
      <c r="CP47" s="74">
        <f>'3-Stat'!$F$58</f>
        <v>0</v>
      </c>
      <c r="CQ47" s="287">
        <f>'3-Stat'!$F$59</f>
        <v>0</v>
      </c>
      <c r="CR47" s="74">
        <f>'3-Stat'!$F$60</f>
        <v>0</v>
      </c>
      <c r="CS47" s="74">
        <f>'3-Stat'!$F$62</f>
        <v>0</v>
      </c>
      <c r="CT47" s="286">
        <f>'3-Stat'!$F$64</f>
        <v>0</v>
      </c>
      <c r="CU47" s="286">
        <f>'3-Stat'!$F$65</f>
        <v>0</v>
      </c>
      <c r="CV47" s="287">
        <f>'3-Stat'!$G$67</f>
        <v>0</v>
      </c>
      <c r="CW47" s="287">
        <f>'3-Stat'!$G$68</f>
        <v>0</v>
      </c>
      <c r="CX47" s="74">
        <f>'3-Stat'!$G$69</f>
        <v>0</v>
      </c>
      <c r="CY47" s="74">
        <f>'3-Stat'!$F$71</f>
        <v>0</v>
      </c>
      <c r="CZ47" s="74">
        <f>'3-Stat'!$I$71</f>
        <v>0</v>
      </c>
      <c r="DA47" s="74">
        <f>'3-Stat'!$F$72</f>
        <v>0</v>
      </c>
      <c r="DB47" s="74">
        <f>'3-Stat'!$I$72</f>
        <v>0</v>
      </c>
      <c r="DC47" s="287">
        <f>'3-Stat'!$F$73</f>
        <v>0</v>
      </c>
      <c r="DD47" s="74">
        <f>'3-Stat'!$F$74</f>
        <v>0</v>
      </c>
      <c r="DE47" s="287">
        <f>'3-Stat'!$F$75</f>
        <v>0</v>
      </c>
      <c r="DF47" s="74">
        <f>'3-Stat'!$F$76</f>
        <v>0</v>
      </c>
      <c r="DG47" s="287">
        <f>'3-Stat'!$H$87</f>
        <v>0</v>
      </c>
      <c r="DH47" s="287">
        <f>'3-Stat'!$H$88</f>
        <v>0</v>
      </c>
      <c r="DI47" s="287">
        <f>'3-Stat'!$H$89</f>
        <v>0</v>
      </c>
      <c r="DJ47" s="287">
        <f>'3-Stat'!$H$90</f>
        <v>0</v>
      </c>
      <c r="DK47" s="287" t="str">
        <f>'3-Stat'!$H$92</f>
        <v/>
      </c>
      <c r="DL47" s="287">
        <f>'3-Stat'!$H$93</f>
        <v>0</v>
      </c>
      <c r="DM47" s="287">
        <f>'3-Stat'!$H$94</f>
        <v>0</v>
      </c>
      <c r="DN47" s="287">
        <f>'3-Stat'!$H$95</f>
        <v>0</v>
      </c>
      <c r="DO47" s="287">
        <f>'3-Stat'!$H$96</f>
        <v>0</v>
      </c>
      <c r="DP47" s="287">
        <f>'3-Stat'!$H$97</f>
        <v>0</v>
      </c>
      <c r="DQ47" s="287">
        <f>'3-Stat'!$H$98</f>
        <v>0</v>
      </c>
      <c r="DR47" s="287">
        <f>'3-Stat'!$H$99</f>
        <v>0</v>
      </c>
      <c r="DS47" s="287">
        <f>'3-Stat'!$H$100</f>
        <v>0</v>
      </c>
      <c r="DT47" s="287">
        <f>'3-Stat'!$H$101</f>
        <v>0</v>
      </c>
      <c r="DU47" s="287">
        <f>'3-Stat'!$H$102</f>
        <v>0</v>
      </c>
      <c r="DV47" s="287">
        <f>'3-Stat'!$H$103</f>
        <v>0</v>
      </c>
      <c r="DW47" s="287">
        <f>'3-Stat'!$H$104</f>
        <v>0</v>
      </c>
      <c r="DX47" s="287">
        <f>'3-Stat'!$H$105</f>
        <v>0</v>
      </c>
    </row>
    <row r="48" spans="1:128" x14ac:dyDescent="0.3">
      <c r="A48" s="79"/>
      <c r="B48" s="79"/>
      <c r="C48" s="79"/>
      <c r="D48" s="79"/>
      <c r="E48" s="79"/>
      <c r="F48" s="79"/>
      <c r="G48" s="79"/>
      <c r="H48" s="79"/>
      <c r="I48" s="79"/>
      <c r="J48" s="79"/>
      <c r="K48" s="79"/>
      <c r="L48" s="79"/>
      <c r="M48" s="79"/>
      <c r="N48" s="79"/>
      <c r="O48" s="79"/>
      <c r="P48" s="79"/>
      <c r="Q48" s="79"/>
      <c r="R48" s="79"/>
      <c r="BZ48" s="288"/>
      <c r="CA48" s="288"/>
      <c r="CB48" s="288"/>
      <c r="CC48" s="288"/>
      <c r="CD48" s="288"/>
      <c r="CE48" s="288"/>
      <c r="CF48" s="288"/>
      <c r="CG48" s="288"/>
      <c r="CH48" s="288"/>
      <c r="CI48" s="288"/>
      <c r="CJ48" s="288"/>
      <c r="CK48" s="288"/>
      <c r="CL48" s="288"/>
      <c r="CM48" s="288"/>
      <c r="CN48" s="288"/>
      <c r="CO48" s="288"/>
      <c r="CP48" s="288"/>
      <c r="CQ48" s="288"/>
    </row>
    <row r="49" spans="1:96" x14ac:dyDescent="0.3">
      <c r="A49" s="79"/>
      <c r="B49" s="79"/>
      <c r="C49" s="79"/>
      <c r="D49" s="79"/>
      <c r="E49" s="79"/>
      <c r="F49" s="79"/>
      <c r="G49" s="79"/>
      <c r="H49" s="79"/>
      <c r="I49" s="79"/>
      <c r="J49" s="79"/>
      <c r="K49" s="79"/>
      <c r="L49" s="79"/>
      <c r="M49" s="79"/>
      <c r="N49" s="79"/>
      <c r="O49" s="79"/>
      <c r="P49" s="79"/>
      <c r="Q49" s="79"/>
      <c r="R49" s="79"/>
      <c r="BZ49" s="288"/>
      <c r="CA49" s="288"/>
      <c r="CB49" s="288"/>
      <c r="CC49" s="288"/>
      <c r="CD49" s="288"/>
      <c r="CE49" s="288"/>
      <c r="CF49" s="288"/>
      <c r="CG49" s="288"/>
      <c r="CH49" s="288"/>
      <c r="CI49" s="288"/>
      <c r="CJ49" s="288"/>
      <c r="CK49" s="288"/>
      <c r="CL49" s="288"/>
      <c r="CM49" s="288"/>
      <c r="CN49" s="288"/>
      <c r="CO49" s="288"/>
      <c r="CP49" s="288"/>
      <c r="CQ49" s="288"/>
      <c r="CR49" s="288"/>
    </row>
    <row r="50" spans="1:96" x14ac:dyDescent="0.3">
      <c r="A50" s="79"/>
      <c r="B50" s="79"/>
      <c r="C50" s="79"/>
      <c r="D50" s="79"/>
      <c r="E50" s="79"/>
      <c r="F50" s="79"/>
      <c r="G50" s="79"/>
      <c r="H50" s="79"/>
      <c r="I50" s="79"/>
      <c r="J50" s="79"/>
      <c r="K50" s="79"/>
      <c r="L50" s="79"/>
      <c r="M50" s="79"/>
      <c r="N50" s="79"/>
      <c r="O50" s="79"/>
      <c r="P50" s="79"/>
      <c r="Q50" s="79"/>
      <c r="R50" s="79"/>
      <c r="BZ50" s="288"/>
      <c r="CA50" s="288"/>
      <c r="CB50" s="288"/>
      <c r="CC50" s="288"/>
      <c r="CD50" s="288"/>
      <c r="CE50" s="288"/>
      <c r="CF50" s="288"/>
      <c r="CG50" s="288"/>
      <c r="CH50" s="288"/>
      <c r="CI50" s="288"/>
      <c r="CJ50" s="288"/>
      <c r="CK50" s="288"/>
      <c r="CL50" s="288"/>
      <c r="CM50" s="288"/>
      <c r="CN50" s="288"/>
      <c r="CO50" s="288"/>
      <c r="CP50" s="288"/>
      <c r="CQ50" s="288"/>
      <c r="CR50" s="288"/>
    </row>
    <row r="51" spans="1:96" x14ac:dyDescent="0.3">
      <c r="A51" s="79"/>
      <c r="B51" s="79"/>
      <c r="C51" s="79"/>
      <c r="D51" s="79"/>
      <c r="E51" s="79"/>
      <c r="F51" s="79"/>
      <c r="G51" s="79"/>
      <c r="H51" s="79"/>
      <c r="I51" s="79"/>
      <c r="J51" s="79"/>
      <c r="K51" s="79"/>
      <c r="L51" s="79"/>
      <c r="M51" s="79"/>
      <c r="N51" s="79"/>
      <c r="O51" s="79"/>
      <c r="P51" s="79"/>
      <c r="Q51" s="79"/>
      <c r="R51" s="79"/>
      <c r="T51" s="74"/>
      <c r="BZ51" s="288"/>
      <c r="CA51" s="288"/>
      <c r="CB51" s="288"/>
      <c r="CC51" s="288"/>
      <c r="CD51" s="288"/>
      <c r="CE51" s="288"/>
      <c r="CF51" s="288"/>
      <c r="CG51" s="288"/>
      <c r="CH51" s="288"/>
      <c r="CI51" s="288"/>
      <c r="CJ51" s="288"/>
      <c r="CK51" s="288"/>
      <c r="CL51" s="288"/>
      <c r="CM51" s="288"/>
      <c r="CN51" s="288"/>
      <c r="CO51" s="288"/>
      <c r="CP51" s="288"/>
      <c r="CQ51" s="288"/>
      <c r="CR51" s="288"/>
    </row>
    <row r="52" spans="1:96" x14ac:dyDescent="0.3">
      <c r="A52" s="79"/>
      <c r="B52" s="79"/>
      <c r="C52" s="79"/>
      <c r="D52" s="79"/>
      <c r="E52" s="79"/>
      <c r="F52" s="79"/>
      <c r="G52" s="79"/>
      <c r="H52" s="79"/>
      <c r="I52" s="79"/>
      <c r="J52" s="79"/>
      <c r="K52" s="79"/>
      <c r="L52" s="79"/>
      <c r="M52" s="79"/>
      <c r="N52" s="79"/>
      <c r="O52" s="79"/>
      <c r="P52" s="79"/>
      <c r="Q52" s="79"/>
      <c r="R52" s="79"/>
      <c r="BZ52" s="288"/>
      <c r="CA52" s="288"/>
      <c r="CB52" s="288"/>
      <c r="CC52" s="288"/>
      <c r="CD52" s="288"/>
      <c r="CE52" s="288"/>
      <c r="CF52" s="288"/>
      <c r="CG52" s="288"/>
      <c r="CH52" s="288"/>
      <c r="CI52" s="288"/>
      <c r="CJ52" s="288"/>
      <c r="CK52" s="288"/>
      <c r="CL52" s="288"/>
      <c r="CM52" s="288"/>
      <c r="CN52" s="288"/>
      <c r="CO52" s="288"/>
      <c r="CP52" s="288"/>
      <c r="CQ52" s="288"/>
      <c r="CR52" s="288"/>
    </row>
    <row r="53" spans="1:96" x14ac:dyDescent="0.3">
      <c r="A53" s="79"/>
      <c r="B53" s="79"/>
      <c r="C53" s="79"/>
      <c r="D53" s="79"/>
      <c r="E53" s="79"/>
      <c r="F53" s="79"/>
      <c r="G53" s="79"/>
      <c r="H53" s="79"/>
      <c r="I53" s="79"/>
      <c r="J53" s="79"/>
      <c r="K53" s="79"/>
      <c r="L53" s="79"/>
      <c r="M53" s="79"/>
      <c r="N53" s="79"/>
      <c r="O53" s="79"/>
      <c r="P53" s="79"/>
      <c r="Q53" s="79"/>
      <c r="R53" s="79"/>
      <c r="BZ53" s="288"/>
      <c r="CA53" s="288"/>
      <c r="CB53" s="288"/>
      <c r="CC53" s="288"/>
      <c r="CD53" s="288"/>
      <c r="CE53" s="288"/>
      <c r="CF53" s="288"/>
      <c r="CG53" s="288"/>
      <c r="CH53" s="288"/>
      <c r="CI53" s="288"/>
      <c r="CJ53" s="288"/>
      <c r="CK53" s="288"/>
      <c r="CL53" s="288"/>
      <c r="CM53" s="288"/>
      <c r="CN53" s="288"/>
      <c r="CO53" s="288"/>
      <c r="CP53" s="288"/>
      <c r="CQ53" s="288"/>
      <c r="CR53" s="288"/>
    </row>
    <row r="54" spans="1:96" x14ac:dyDescent="0.3">
      <c r="A54" s="79"/>
      <c r="B54" s="79"/>
      <c r="C54" s="79"/>
      <c r="D54" s="79"/>
      <c r="E54" s="79"/>
      <c r="F54" s="79"/>
      <c r="G54" s="79"/>
      <c r="H54" s="79"/>
      <c r="I54" s="79"/>
      <c r="J54" s="79"/>
      <c r="K54" s="79"/>
      <c r="L54" s="79"/>
      <c r="M54" s="79"/>
      <c r="N54" s="79"/>
      <c r="O54" s="79"/>
      <c r="P54" s="79"/>
      <c r="Q54" s="79"/>
      <c r="R54" s="79"/>
      <c r="BZ54" s="288"/>
      <c r="CA54" s="288"/>
      <c r="CB54" s="288"/>
      <c r="CC54" s="288"/>
      <c r="CD54" s="288"/>
      <c r="CE54" s="288"/>
      <c r="CF54" s="288"/>
      <c r="CG54" s="288"/>
      <c r="CH54" s="288"/>
      <c r="CI54" s="288"/>
      <c r="CJ54" s="288"/>
      <c r="CK54" s="288"/>
      <c r="CL54" s="288"/>
      <c r="CM54" s="288"/>
      <c r="CN54" s="288"/>
      <c r="CO54" s="288"/>
      <c r="CP54" s="288"/>
      <c r="CQ54" s="288"/>
      <c r="CR54" s="288"/>
    </row>
    <row r="55" spans="1:96" x14ac:dyDescent="0.3">
      <c r="A55" s="79"/>
      <c r="B55" s="79"/>
      <c r="C55" s="79"/>
      <c r="D55" s="79"/>
      <c r="E55" s="79"/>
      <c r="F55" s="79"/>
      <c r="G55" s="79"/>
      <c r="H55" s="79"/>
      <c r="I55" s="79"/>
      <c r="J55" s="79"/>
      <c r="K55" s="79"/>
      <c r="L55" s="79"/>
      <c r="M55" s="79"/>
      <c r="N55" s="79"/>
      <c r="O55" s="79"/>
      <c r="P55" s="79"/>
      <c r="Q55" s="79"/>
      <c r="R55" s="79"/>
    </row>
    <row r="56" spans="1:96" x14ac:dyDescent="0.3">
      <c r="A56" s="79"/>
      <c r="B56" s="79"/>
      <c r="C56" s="79"/>
      <c r="D56" s="79"/>
      <c r="E56" s="79"/>
      <c r="F56" s="79"/>
      <c r="G56" s="79"/>
      <c r="H56" s="79"/>
      <c r="I56" s="79"/>
      <c r="J56" s="79"/>
      <c r="K56" s="79"/>
      <c r="L56" s="79"/>
      <c r="M56" s="79"/>
      <c r="N56" s="79"/>
      <c r="O56" s="79"/>
      <c r="P56" s="79"/>
      <c r="Q56" s="79"/>
      <c r="R56" s="79"/>
    </row>
    <row r="57" spans="1:96" x14ac:dyDescent="0.3">
      <c r="A57" s="79"/>
      <c r="B57" s="79"/>
      <c r="C57" s="79"/>
      <c r="D57" s="79"/>
      <c r="E57" s="79"/>
      <c r="F57" s="79"/>
      <c r="G57" s="79"/>
      <c r="H57" s="79"/>
      <c r="I57" s="79"/>
      <c r="J57" s="79"/>
      <c r="K57" s="79"/>
      <c r="L57" s="79"/>
      <c r="M57" s="79"/>
      <c r="N57" s="79"/>
      <c r="O57" s="79"/>
      <c r="P57" s="79"/>
      <c r="Q57" s="79"/>
      <c r="R57" s="79"/>
    </row>
  </sheetData>
  <sheetProtection algorithmName="SHA-512" hashValue="e0vi50O51vgZw9WZL/6SjQ84KfYh2PLdlP5i9JwNmb7cZHs3fwAeJkzDDhDnW20RFq0GPzT2YSUyofbhXxwpyg==" saltValue="81D+sREMe7USZMvnrQcqJg==" spinCount="100000" sheet="1" objects="1" scenarios="1"/>
  <customSheetViews>
    <customSheetView guid="{9642F071-D16E-4B7D-8BA3-3B790821597C}" state="hidden" topLeftCell="Z1">
      <selection activeCell="AH3" sqref="AH3"/>
      <pageMargins left="0.7" right="0.7" top="0.75" bottom="0.75" header="0.3" footer="0.3"/>
      <pageSetup paperSize="9" orientation="portrait" r:id="rId1"/>
    </customSheetView>
    <customSheetView guid="{53F017AD-7CD4-46DC-B3DE-18633B12612C}" showPageBreaks="1" state="hidden" topLeftCell="Z1">
      <selection activeCell="AH3" sqref="AH3"/>
      <pageMargins left="0.7" right="0.7" top="0.75" bottom="0.75" header="0.3" footer="0.3"/>
    </customSheetView>
  </customSheetView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1-Entr&amp;UEta</vt:lpstr>
      <vt:lpstr>2-bassins&amp;etangs</vt:lpstr>
      <vt:lpstr>3-Stat</vt:lpstr>
      <vt:lpstr>info carte</vt:lpstr>
      <vt:lpstr>dataDB</vt:lpstr>
      <vt:lpstr>'1-Entr&amp;UEta'!Zone_d_impression</vt:lpstr>
      <vt:lpstr>'2-bassins&amp;etangs'!Zone_d_impression</vt:lpstr>
      <vt:lpstr>'3-Stat'!Zone_d_impression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137146</dc:creator>
  <cp:lastModifiedBy>FONTAINE François</cp:lastModifiedBy>
  <cp:lastPrinted>2021-01-05T16:21:52Z</cp:lastPrinted>
  <dcterms:created xsi:type="dcterms:W3CDTF">2019-03-08T15:46:16Z</dcterms:created>
  <dcterms:modified xsi:type="dcterms:W3CDTF">2021-01-12T14:21:49Z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72a09c5-6e26-4737-a926-47ef1ab198ae_Enabled">
    <vt:lpwstr>True</vt:lpwstr>
  </property>
  <property fmtid="{D5CDD505-2E9C-101B-9397-08002B2CF9AE}" pid="3" name="MSIP_Label_e72a09c5-6e26-4737-a926-47ef1ab198ae_SiteId">
    <vt:lpwstr>1f816a84-7aa6-4a56-b22a-7b3452fa8681</vt:lpwstr>
  </property>
  <property fmtid="{D5CDD505-2E9C-101B-9397-08002B2CF9AE}" pid="4" name="MSIP_Label_e72a09c5-6e26-4737-a926-47ef1ab198ae_Owner">
    <vt:lpwstr>francois.fontaine@spw.wallonie.be</vt:lpwstr>
  </property>
  <property fmtid="{D5CDD505-2E9C-101B-9397-08002B2CF9AE}" pid="5" name="MSIP_Label_e72a09c5-6e26-4737-a926-47ef1ab198ae_SetDate">
    <vt:lpwstr>2019-12-04T15:48:51.6798792Z</vt:lpwstr>
  </property>
  <property fmtid="{D5CDD505-2E9C-101B-9397-08002B2CF9AE}" pid="6" name="MSIP_Label_e72a09c5-6e26-4737-a926-47ef1ab198ae_Name">
    <vt:lpwstr>Confidentiel</vt:lpwstr>
  </property>
  <property fmtid="{D5CDD505-2E9C-101B-9397-08002B2CF9AE}" pid="7" name="MSIP_Label_e72a09c5-6e26-4737-a926-47ef1ab198ae_Application">
    <vt:lpwstr>Microsoft Azure Information Protection</vt:lpwstr>
  </property>
  <property fmtid="{D5CDD505-2E9C-101B-9397-08002B2CF9AE}" pid="8" name="MSIP_Label_e72a09c5-6e26-4737-a926-47ef1ab198ae_ActionId">
    <vt:lpwstr>b0aa648a-febc-400e-a0f9-dd88b8a1c6e4</vt:lpwstr>
  </property>
  <property fmtid="{D5CDD505-2E9C-101B-9397-08002B2CF9AE}" pid="9" name="MSIP_Label_e72a09c5-6e26-4737-a926-47ef1ab198ae_Extended_MSFT_Method">
    <vt:lpwstr>Automatic</vt:lpwstr>
  </property>
  <property fmtid="{D5CDD505-2E9C-101B-9397-08002B2CF9AE}" pid="10" name="Sensitivity">
    <vt:lpwstr>Confidentiel</vt:lpwstr>
  </property>
</Properties>
</file>